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C:\A_ZAKÁZKY_2017_PC_NOVÝ\ZAKÁZKY_CHRISTOS\UHROVA\UHROVA1\"/>
    </mc:Choice>
  </mc:AlternateContent>
  <bookViews>
    <workbookView xWindow="0" yWindow="0" windowWidth="21570" windowHeight="10350"/>
  </bookViews>
  <sheets>
    <sheet name="Rekapitulace stavby" sheetId="1" r:id="rId1"/>
    <sheet name="07-2017 - D.1.4.3.-VYTÁPĚ..." sheetId="2" r:id="rId2"/>
    <sheet name="Pokyny pro vyplnění" sheetId="3" r:id="rId3"/>
  </sheets>
  <definedNames>
    <definedName name="_xlnm._FilterDatabase" localSheetId="1" hidden="1">'07-2017 - D.1.4.3.-VYTÁPĚ...'!$C$97:$K$306</definedName>
    <definedName name="_xlnm.Print_Titles" localSheetId="1">'07-2017 - D.1.4.3.-VYTÁPĚ...'!$97:$97</definedName>
    <definedName name="_xlnm.Print_Titles" localSheetId="0">'Rekapitulace stavby'!$49:$49</definedName>
    <definedName name="_xlnm.Print_Area" localSheetId="1">'07-2017 - D.1.4.3.-VYTÁPĚ...'!$C$4:$J$38,'07-2017 - D.1.4.3.-VYTÁPĚ...'!$C$44:$J$77,'07-2017 - D.1.4.3.-VYTÁPĚ...'!$C$83:$K$306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52511"/>
</workbook>
</file>

<file path=xl/calcChain.xml><?xml version="1.0" encoding="utf-8"?>
<calcChain xmlns="http://schemas.openxmlformats.org/spreadsheetml/2006/main">
  <c r="AY53" i="1" l="1"/>
  <c r="AX53" i="1"/>
  <c r="BI306" i="2"/>
  <c r="BH306" i="2"/>
  <c r="BG306" i="2"/>
  <c r="BE306" i="2"/>
  <c r="T306" i="2"/>
  <c r="R306" i="2"/>
  <c r="P306" i="2"/>
  <c r="BK306" i="2"/>
  <c r="J306" i="2"/>
  <c r="BF306" i="2" s="1"/>
  <c r="BI305" i="2"/>
  <c r="BH305" i="2"/>
  <c r="BG305" i="2"/>
  <c r="BE305" i="2"/>
  <c r="T305" i="2"/>
  <c r="T304" i="2" s="1"/>
  <c r="T303" i="2" s="1"/>
  <c r="R305" i="2"/>
  <c r="R304" i="2" s="1"/>
  <c r="R303" i="2" s="1"/>
  <c r="P305" i="2"/>
  <c r="P304" i="2" s="1"/>
  <c r="P303" i="2" s="1"/>
  <c r="BK305" i="2"/>
  <c r="BK304" i="2" s="1"/>
  <c r="J305" i="2"/>
  <c r="BF305" i="2" s="1"/>
  <c r="BI301" i="2"/>
  <c r="BH301" i="2"/>
  <c r="BG301" i="2"/>
  <c r="BE301" i="2"/>
  <c r="T301" i="2"/>
  <c r="T300" i="2" s="1"/>
  <c r="R301" i="2"/>
  <c r="R300" i="2" s="1"/>
  <c r="P301" i="2"/>
  <c r="P300" i="2" s="1"/>
  <c r="BK301" i="2"/>
  <c r="BK300" i="2" s="1"/>
  <c r="J300" i="2" s="1"/>
  <c r="J74" i="2" s="1"/>
  <c r="J301" i="2"/>
  <c r="BF301" i="2" s="1"/>
  <c r="BI299" i="2"/>
  <c r="BH299" i="2"/>
  <c r="BG299" i="2"/>
  <c r="BE299" i="2"/>
  <c r="T299" i="2"/>
  <c r="R299" i="2"/>
  <c r="P299" i="2"/>
  <c r="BK299" i="2"/>
  <c r="J299" i="2"/>
  <c r="BF299" i="2" s="1"/>
  <c r="BI298" i="2"/>
  <c r="BH298" i="2"/>
  <c r="BG298" i="2"/>
  <c r="BE298" i="2"/>
  <c r="T298" i="2"/>
  <c r="R298" i="2"/>
  <c r="P298" i="2"/>
  <c r="BK298" i="2"/>
  <c r="J298" i="2"/>
  <c r="BF298" i="2" s="1"/>
  <c r="BI297" i="2"/>
  <c r="BH297" i="2"/>
  <c r="BG297" i="2"/>
  <c r="BE297" i="2"/>
  <c r="T297" i="2"/>
  <c r="R297" i="2"/>
  <c r="P297" i="2"/>
  <c r="BK297" i="2"/>
  <c r="J297" i="2"/>
  <c r="BF297" i="2" s="1"/>
  <c r="BI294" i="2"/>
  <c r="BH294" i="2"/>
  <c r="BG294" i="2"/>
  <c r="BE294" i="2"/>
  <c r="T294" i="2"/>
  <c r="R294" i="2"/>
  <c r="P294" i="2"/>
  <c r="BK294" i="2"/>
  <c r="J294" i="2"/>
  <c r="BF294" i="2" s="1"/>
  <c r="BI292" i="2"/>
  <c r="BH292" i="2"/>
  <c r="BG292" i="2"/>
  <c r="BE292" i="2"/>
  <c r="T292" i="2"/>
  <c r="R292" i="2"/>
  <c r="P292" i="2"/>
  <c r="BK292" i="2"/>
  <c r="J292" i="2"/>
  <c r="BF292" i="2" s="1"/>
  <c r="BI290" i="2"/>
  <c r="BH290" i="2"/>
  <c r="BG290" i="2"/>
  <c r="BE290" i="2"/>
  <c r="T290" i="2"/>
  <c r="R290" i="2"/>
  <c r="P290" i="2"/>
  <c r="BK290" i="2"/>
  <c r="J290" i="2"/>
  <c r="BF290" i="2" s="1"/>
  <c r="BI287" i="2"/>
  <c r="BH287" i="2"/>
  <c r="BG287" i="2"/>
  <c r="BE287" i="2"/>
  <c r="T287" i="2"/>
  <c r="R287" i="2"/>
  <c r="P287" i="2"/>
  <c r="BK287" i="2"/>
  <c r="J287" i="2"/>
  <c r="BF287" i="2" s="1"/>
  <c r="BI284" i="2"/>
  <c r="BH284" i="2"/>
  <c r="BG284" i="2"/>
  <c r="BE284" i="2"/>
  <c r="T284" i="2"/>
  <c r="R284" i="2"/>
  <c r="P284" i="2"/>
  <c r="BK284" i="2"/>
  <c r="J284" i="2"/>
  <c r="BF284" i="2" s="1"/>
  <c r="BI282" i="2"/>
  <c r="BH282" i="2"/>
  <c r="BG282" i="2"/>
  <c r="BE282" i="2"/>
  <c r="T282" i="2"/>
  <c r="R282" i="2"/>
  <c r="P282" i="2"/>
  <c r="BK282" i="2"/>
  <c r="J282" i="2"/>
  <c r="BF282" i="2" s="1"/>
  <c r="BI280" i="2"/>
  <c r="BH280" i="2"/>
  <c r="BG280" i="2"/>
  <c r="BE280" i="2"/>
  <c r="T280" i="2"/>
  <c r="R280" i="2"/>
  <c r="P280" i="2"/>
  <c r="BK280" i="2"/>
  <c r="J280" i="2"/>
  <c r="BF280" i="2" s="1"/>
  <c r="BI278" i="2"/>
  <c r="BH278" i="2"/>
  <c r="BG278" i="2"/>
  <c r="BE278" i="2"/>
  <c r="T278" i="2"/>
  <c r="R278" i="2"/>
  <c r="P278" i="2"/>
  <c r="BK278" i="2"/>
  <c r="J278" i="2"/>
  <c r="BF278" i="2" s="1"/>
  <c r="BI276" i="2"/>
  <c r="BH276" i="2"/>
  <c r="BG276" i="2"/>
  <c r="BE276" i="2"/>
  <c r="T276" i="2"/>
  <c r="R276" i="2"/>
  <c r="P276" i="2"/>
  <c r="BK276" i="2"/>
  <c r="J276" i="2"/>
  <c r="BF276" i="2" s="1"/>
  <c r="BI274" i="2"/>
  <c r="BH274" i="2"/>
  <c r="BG274" i="2"/>
  <c r="BE274" i="2"/>
  <c r="T274" i="2"/>
  <c r="R274" i="2"/>
  <c r="P274" i="2"/>
  <c r="BK274" i="2"/>
  <c r="J274" i="2"/>
  <c r="BF274" i="2" s="1"/>
  <c r="BI272" i="2"/>
  <c r="BH272" i="2"/>
  <c r="BG272" i="2"/>
  <c r="BE272" i="2"/>
  <c r="T272" i="2"/>
  <c r="R272" i="2"/>
  <c r="P272" i="2"/>
  <c r="BK272" i="2"/>
  <c r="J272" i="2"/>
  <c r="BF272" i="2" s="1"/>
  <c r="BI270" i="2"/>
  <c r="BH270" i="2"/>
  <c r="BG270" i="2"/>
  <c r="BE270" i="2"/>
  <c r="T270" i="2"/>
  <c r="R270" i="2"/>
  <c r="P270" i="2"/>
  <c r="BK270" i="2"/>
  <c r="J270" i="2"/>
  <c r="BF270" i="2" s="1"/>
  <c r="BI268" i="2"/>
  <c r="BH268" i="2"/>
  <c r="BG268" i="2"/>
  <c r="BE268" i="2"/>
  <c r="T268" i="2"/>
  <c r="R268" i="2"/>
  <c r="P268" i="2"/>
  <c r="BK268" i="2"/>
  <c r="J268" i="2"/>
  <c r="BF268" i="2" s="1"/>
  <c r="BI265" i="2"/>
  <c r="BH265" i="2"/>
  <c r="BG265" i="2"/>
  <c r="BE265" i="2"/>
  <c r="T265" i="2"/>
  <c r="R265" i="2"/>
  <c r="P265" i="2"/>
  <c r="BK265" i="2"/>
  <c r="J265" i="2"/>
  <c r="BF265" i="2" s="1"/>
  <c r="BI262" i="2"/>
  <c r="BH262" i="2"/>
  <c r="BG262" i="2"/>
  <c r="BE262" i="2"/>
  <c r="T262" i="2"/>
  <c r="R262" i="2"/>
  <c r="P262" i="2"/>
  <c r="BK262" i="2"/>
  <c r="J262" i="2"/>
  <c r="BF262" i="2" s="1"/>
  <c r="BI260" i="2"/>
  <c r="BH260" i="2"/>
  <c r="BG260" i="2"/>
  <c r="BE260" i="2"/>
  <c r="T260" i="2"/>
  <c r="R260" i="2"/>
  <c r="P260" i="2"/>
  <c r="BK260" i="2"/>
  <c r="J260" i="2"/>
  <c r="BF260" i="2" s="1"/>
  <c r="BI258" i="2"/>
  <c r="BH258" i="2"/>
  <c r="BG258" i="2"/>
  <c r="BE258" i="2"/>
  <c r="T258" i="2"/>
  <c r="R258" i="2"/>
  <c r="P258" i="2"/>
  <c r="BK258" i="2"/>
  <c r="J258" i="2"/>
  <c r="BF258" i="2" s="1"/>
  <c r="BI255" i="2"/>
  <c r="BH255" i="2"/>
  <c r="BG255" i="2"/>
  <c r="BE255" i="2"/>
  <c r="T255" i="2"/>
  <c r="R255" i="2"/>
  <c r="P255" i="2"/>
  <c r="BK255" i="2"/>
  <c r="J255" i="2"/>
  <c r="BF255" i="2" s="1"/>
  <c r="BI253" i="2"/>
  <c r="BH253" i="2"/>
  <c r="BG253" i="2"/>
  <c r="BE253" i="2"/>
  <c r="T253" i="2"/>
  <c r="R253" i="2"/>
  <c r="P253" i="2"/>
  <c r="BK253" i="2"/>
  <c r="J253" i="2"/>
  <c r="BF253" i="2" s="1"/>
  <c r="BI250" i="2"/>
  <c r="BH250" i="2"/>
  <c r="BG250" i="2"/>
  <c r="BE250" i="2"/>
  <c r="T250" i="2"/>
  <c r="R250" i="2"/>
  <c r="P250" i="2"/>
  <c r="BK250" i="2"/>
  <c r="J250" i="2"/>
  <c r="BF250" i="2" s="1"/>
  <c r="BI247" i="2"/>
  <c r="BH247" i="2"/>
  <c r="BG247" i="2"/>
  <c r="BE247" i="2"/>
  <c r="T247" i="2"/>
  <c r="R247" i="2"/>
  <c r="P247" i="2"/>
  <c r="BK247" i="2"/>
  <c r="J247" i="2"/>
  <c r="BF247" i="2" s="1"/>
  <c r="BI244" i="2"/>
  <c r="BH244" i="2"/>
  <c r="BG244" i="2"/>
  <c r="BE244" i="2"/>
  <c r="T244" i="2"/>
  <c r="T243" i="2" s="1"/>
  <c r="R244" i="2"/>
  <c r="R243" i="2" s="1"/>
  <c r="P244" i="2"/>
  <c r="P243" i="2" s="1"/>
  <c r="BK244" i="2"/>
  <c r="BK243" i="2" s="1"/>
  <c r="J243" i="2" s="1"/>
  <c r="J73" i="2" s="1"/>
  <c r="J244" i="2"/>
  <c r="BF244" i="2" s="1"/>
  <c r="BI242" i="2"/>
  <c r="BH242" i="2"/>
  <c r="BG242" i="2"/>
  <c r="BE242" i="2"/>
  <c r="T242" i="2"/>
  <c r="R242" i="2"/>
  <c r="P242" i="2"/>
  <c r="BK242" i="2"/>
  <c r="J242" i="2"/>
  <c r="BF242" i="2" s="1"/>
  <c r="BI240" i="2"/>
  <c r="BH240" i="2"/>
  <c r="BG240" i="2"/>
  <c r="BE240" i="2"/>
  <c r="T240" i="2"/>
  <c r="R240" i="2"/>
  <c r="P240" i="2"/>
  <c r="BK240" i="2"/>
  <c r="J240" i="2"/>
  <c r="BF240" i="2" s="1"/>
  <c r="BI237" i="2"/>
  <c r="BH237" i="2"/>
  <c r="BG237" i="2"/>
  <c r="BE237" i="2"/>
  <c r="T237" i="2"/>
  <c r="R237" i="2"/>
  <c r="P237" i="2"/>
  <c r="BK237" i="2"/>
  <c r="J237" i="2"/>
  <c r="BF237" i="2" s="1"/>
  <c r="BI234" i="2"/>
  <c r="BH234" i="2"/>
  <c r="BG234" i="2"/>
  <c r="BE234" i="2"/>
  <c r="T234" i="2"/>
  <c r="R234" i="2"/>
  <c r="P234" i="2"/>
  <c r="BK234" i="2"/>
  <c r="J234" i="2"/>
  <c r="BF234" i="2" s="1"/>
  <c r="BI231" i="2"/>
  <c r="BH231" i="2"/>
  <c r="BG231" i="2"/>
  <c r="BE231" i="2"/>
  <c r="T231" i="2"/>
  <c r="R231" i="2"/>
  <c r="P231" i="2"/>
  <c r="BK231" i="2"/>
  <c r="J231" i="2"/>
  <c r="BF231" i="2" s="1"/>
  <c r="BI228" i="2"/>
  <c r="BH228" i="2"/>
  <c r="BG228" i="2"/>
  <c r="BE228" i="2"/>
  <c r="T228" i="2"/>
  <c r="R228" i="2"/>
  <c r="P228" i="2"/>
  <c r="BK228" i="2"/>
  <c r="J228" i="2"/>
  <c r="BF228" i="2" s="1"/>
  <c r="BI225" i="2"/>
  <c r="BH225" i="2"/>
  <c r="BG225" i="2"/>
  <c r="BE225" i="2"/>
  <c r="T225" i="2"/>
  <c r="R225" i="2"/>
  <c r="P225" i="2"/>
  <c r="BK225" i="2"/>
  <c r="J225" i="2"/>
  <c r="BF225" i="2" s="1"/>
  <c r="BI223" i="2"/>
  <c r="BH223" i="2"/>
  <c r="BG223" i="2"/>
  <c r="BE223" i="2"/>
  <c r="T223" i="2"/>
  <c r="R223" i="2"/>
  <c r="P223" i="2"/>
  <c r="BK223" i="2"/>
  <c r="J223" i="2"/>
  <c r="BF223" i="2" s="1"/>
  <c r="BI220" i="2"/>
  <c r="BH220" i="2"/>
  <c r="BG220" i="2"/>
  <c r="BE220" i="2"/>
  <c r="T220" i="2"/>
  <c r="R220" i="2"/>
  <c r="P220" i="2"/>
  <c r="BK220" i="2"/>
  <c r="J220" i="2"/>
  <c r="BF220" i="2" s="1"/>
  <c r="BI218" i="2"/>
  <c r="BH218" i="2"/>
  <c r="BG218" i="2"/>
  <c r="BE218" i="2"/>
  <c r="T218" i="2"/>
  <c r="R218" i="2"/>
  <c r="P218" i="2"/>
  <c r="BK218" i="2"/>
  <c r="J218" i="2"/>
  <c r="BF218" i="2" s="1"/>
  <c r="BI216" i="2"/>
  <c r="BH216" i="2"/>
  <c r="BG216" i="2"/>
  <c r="BE216" i="2"/>
  <c r="T216" i="2"/>
  <c r="R216" i="2"/>
  <c r="P216" i="2"/>
  <c r="BK216" i="2"/>
  <c r="J216" i="2"/>
  <c r="BF216" i="2" s="1"/>
  <c r="BI213" i="2"/>
  <c r="BH213" i="2"/>
  <c r="BG213" i="2"/>
  <c r="BE213" i="2"/>
  <c r="T213" i="2"/>
  <c r="R213" i="2"/>
  <c r="P213" i="2"/>
  <c r="BK213" i="2"/>
  <c r="J213" i="2"/>
  <c r="BF213" i="2" s="1"/>
  <c r="BI210" i="2"/>
  <c r="BH210" i="2"/>
  <c r="BG210" i="2"/>
  <c r="BE210" i="2"/>
  <c r="T210" i="2"/>
  <c r="T209" i="2" s="1"/>
  <c r="R210" i="2"/>
  <c r="R209" i="2" s="1"/>
  <c r="P210" i="2"/>
  <c r="P209" i="2" s="1"/>
  <c r="BK210" i="2"/>
  <c r="BK209" i="2" s="1"/>
  <c r="J209" i="2" s="1"/>
  <c r="J72" i="2" s="1"/>
  <c r="J210" i="2"/>
  <c r="BF210" i="2" s="1"/>
  <c r="BI208" i="2"/>
  <c r="BH208" i="2"/>
  <c r="BG208" i="2"/>
  <c r="BE208" i="2"/>
  <c r="T208" i="2"/>
  <c r="R208" i="2"/>
  <c r="P208" i="2"/>
  <c r="BK208" i="2"/>
  <c r="J208" i="2"/>
  <c r="BF208" i="2" s="1"/>
  <c r="BI205" i="2"/>
  <c r="BH205" i="2"/>
  <c r="BG205" i="2"/>
  <c r="BE205" i="2"/>
  <c r="T205" i="2"/>
  <c r="R205" i="2"/>
  <c r="P205" i="2"/>
  <c r="BK205" i="2"/>
  <c r="J205" i="2"/>
  <c r="BF205" i="2" s="1"/>
  <c r="BI202" i="2"/>
  <c r="BH202" i="2"/>
  <c r="BG202" i="2"/>
  <c r="BE202" i="2"/>
  <c r="T202" i="2"/>
  <c r="R202" i="2"/>
  <c r="P202" i="2"/>
  <c r="BK202" i="2"/>
  <c r="J202" i="2"/>
  <c r="BF202" i="2" s="1"/>
  <c r="BI199" i="2"/>
  <c r="BH199" i="2"/>
  <c r="BG199" i="2"/>
  <c r="BE199" i="2"/>
  <c r="T199" i="2"/>
  <c r="R199" i="2"/>
  <c r="P199" i="2"/>
  <c r="BK199" i="2"/>
  <c r="J199" i="2"/>
  <c r="BF199" i="2" s="1"/>
  <c r="BI196" i="2"/>
  <c r="BH196" i="2"/>
  <c r="BG196" i="2"/>
  <c r="BE196" i="2"/>
  <c r="T196" i="2"/>
  <c r="R196" i="2"/>
  <c r="P196" i="2"/>
  <c r="BK196" i="2"/>
  <c r="J196" i="2"/>
  <c r="BF196" i="2" s="1"/>
  <c r="BI193" i="2"/>
  <c r="BH193" i="2"/>
  <c r="BG193" i="2"/>
  <c r="BE193" i="2"/>
  <c r="T193" i="2"/>
  <c r="R193" i="2"/>
  <c r="P193" i="2"/>
  <c r="BK193" i="2"/>
  <c r="J193" i="2"/>
  <c r="BF193" i="2" s="1"/>
  <c r="BI190" i="2"/>
  <c r="BH190" i="2"/>
  <c r="BG190" i="2"/>
  <c r="BE190" i="2"/>
  <c r="T190" i="2"/>
  <c r="R190" i="2"/>
  <c r="P190" i="2"/>
  <c r="BK190" i="2"/>
  <c r="J190" i="2"/>
  <c r="BF190" i="2" s="1"/>
  <c r="BI187" i="2"/>
  <c r="BH187" i="2"/>
  <c r="BG187" i="2"/>
  <c r="BE187" i="2"/>
  <c r="T187" i="2"/>
  <c r="R187" i="2"/>
  <c r="P187" i="2"/>
  <c r="BK187" i="2"/>
  <c r="J187" i="2"/>
  <c r="BF187" i="2" s="1"/>
  <c r="BI184" i="2"/>
  <c r="BH184" i="2"/>
  <c r="BG184" i="2"/>
  <c r="BE184" i="2"/>
  <c r="T184" i="2"/>
  <c r="T183" i="2" s="1"/>
  <c r="R184" i="2"/>
  <c r="R183" i="2" s="1"/>
  <c r="P184" i="2"/>
  <c r="P183" i="2" s="1"/>
  <c r="BK184" i="2"/>
  <c r="BK183" i="2" s="1"/>
  <c r="J183" i="2" s="1"/>
  <c r="J184" i="2"/>
  <c r="BF184" i="2" s="1"/>
  <c r="J71" i="2"/>
  <c r="BI182" i="2"/>
  <c r="BH182" i="2"/>
  <c r="BG182" i="2"/>
  <c r="BE182" i="2"/>
  <c r="T182" i="2"/>
  <c r="R182" i="2"/>
  <c r="P182" i="2"/>
  <c r="BK182" i="2"/>
  <c r="J182" i="2"/>
  <c r="BF182" i="2" s="1"/>
  <c r="BI180" i="2"/>
  <c r="BH180" i="2"/>
  <c r="BG180" i="2"/>
  <c r="BE180" i="2"/>
  <c r="T180" i="2"/>
  <c r="T179" i="2" s="1"/>
  <c r="R180" i="2"/>
  <c r="R179" i="2" s="1"/>
  <c r="P180" i="2"/>
  <c r="P179" i="2" s="1"/>
  <c r="BK180" i="2"/>
  <c r="BK179" i="2" s="1"/>
  <c r="J179" i="2" s="1"/>
  <c r="J180" i="2"/>
  <c r="BF180" i="2" s="1"/>
  <c r="J70" i="2"/>
  <c r="BI178" i="2"/>
  <c r="BH178" i="2"/>
  <c r="BG178" i="2"/>
  <c r="BE178" i="2"/>
  <c r="T178" i="2"/>
  <c r="R178" i="2"/>
  <c r="P178" i="2"/>
  <c r="BK178" i="2"/>
  <c r="J178" i="2"/>
  <c r="BF178" i="2" s="1"/>
  <c r="BI176" i="2"/>
  <c r="BH176" i="2"/>
  <c r="BG176" i="2"/>
  <c r="BE176" i="2"/>
  <c r="T176" i="2"/>
  <c r="R176" i="2"/>
  <c r="P176" i="2"/>
  <c r="BK176" i="2"/>
  <c r="J176" i="2"/>
  <c r="BF176" i="2" s="1"/>
  <c r="BI174" i="2"/>
  <c r="BH174" i="2"/>
  <c r="BG174" i="2"/>
  <c r="BE174" i="2"/>
  <c r="T174" i="2"/>
  <c r="R174" i="2"/>
  <c r="P174" i="2"/>
  <c r="BK174" i="2"/>
  <c r="J174" i="2"/>
  <c r="BF174" i="2" s="1"/>
  <c r="BI172" i="2"/>
  <c r="BH172" i="2"/>
  <c r="BG172" i="2"/>
  <c r="BE172" i="2"/>
  <c r="T172" i="2"/>
  <c r="R172" i="2"/>
  <c r="P172" i="2"/>
  <c r="BK172" i="2"/>
  <c r="J172" i="2"/>
  <c r="BF172" i="2" s="1"/>
  <c r="BI170" i="2"/>
  <c r="BH170" i="2"/>
  <c r="BG170" i="2"/>
  <c r="BE170" i="2"/>
  <c r="T170" i="2"/>
  <c r="R170" i="2"/>
  <c r="P170" i="2"/>
  <c r="BK170" i="2"/>
  <c r="J170" i="2"/>
  <c r="BF170" i="2" s="1"/>
  <c r="BI168" i="2"/>
  <c r="BH168" i="2"/>
  <c r="BG168" i="2"/>
  <c r="BE168" i="2"/>
  <c r="T168" i="2"/>
  <c r="R168" i="2"/>
  <c r="P168" i="2"/>
  <c r="BK168" i="2"/>
  <c r="J168" i="2"/>
  <c r="BF168" i="2" s="1"/>
  <c r="BI166" i="2"/>
  <c r="BH166" i="2"/>
  <c r="BG166" i="2"/>
  <c r="BE166" i="2"/>
  <c r="T166" i="2"/>
  <c r="R166" i="2"/>
  <c r="P166" i="2"/>
  <c r="BK166" i="2"/>
  <c r="J166" i="2"/>
  <c r="BF166" i="2" s="1"/>
  <c r="BI164" i="2"/>
  <c r="BH164" i="2"/>
  <c r="BG164" i="2"/>
  <c r="BE164" i="2"/>
  <c r="T164" i="2"/>
  <c r="T163" i="2" s="1"/>
  <c r="R164" i="2"/>
  <c r="R163" i="2" s="1"/>
  <c r="P164" i="2"/>
  <c r="P163" i="2" s="1"/>
  <c r="BK164" i="2"/>
  <c r="BK163" i="2" s="1"/>
  <c r="J163" i="2" s="1"/>
  <c r="J164" i="2"/>
  <c r="BF164" i="2" s="1"/>
  <c r="J69" i="2"/>
  <c r="BI162" i="2"/>
  <c r="BH162" i="2"/>
  <c r="BG162" i="2"/>
  <c r="BE162" i="2"/>
  <c r="T162" i="2"/>
  <c r="R162" i="2"/>
  <c r="P162" i="2"/>
  <c r="BK162" i="2"/>
  <c r="J162" i="2"/>
  <c r="BF162" i="2" s="1"/>
  <c r="BI160" i="2"/>
  <c r="BH160" i="2"/>
  <c r="BG160" i="2"/>
  <c r="BE160" i="2"/>
  <c r="T160" i="2"/>
  <c r="R160" i="2"/>
  <c r="P160" i="2"/>
  <c r="BK160" i="2"/>
  <c r="J160" i="2"/>
  <c r="BF160" i="2" s="1"/>
  <c r="BI158" i="2"/>
  <c r="BH158" i="2"/>
  <c r="BG158" i="2"/>
  <c r="BE158" i="2"/>
  <c r="T158" i="2"/>
  <c r="R158" i="2"/>
  <c r="P158" i="2"/>
  <c r="BK158" i="2"/>
  <c r="J158" i="2"/>
  <c r="BF158" i="2" s="1"/>
  <c r="BI156" i="2"/>
  <c r="BH156" i="2"/>
  <c r="BG156" i="2"/>
  <c r="BE156" i="2"/>
  <c r="T156" i="2"/>
  <c r="R156" i="2"/>
  <c r="P156" i="2"/>
  <c r="BK156" i="2"/>
  <c r="J156" i="2"/>
  <c r="BF156" i="2" s="1"/>
  <c r="BI154" i="2"/>
  <c r="BH154" i="2"/>
  <c r="BG154" i="2"/>
  <c r="BE154" i="2"/>
  <c r="T154" i="2"/>
  <c r="R154" i="2"/>
  <c r="P154" i="2"/>
  <c r="BK154" i="2"/>
  <c r="J154" i="2"/>
  <c r="BF154" i="2" s="1"/>
  <c r="BI152" i="2"/>
  <c r="BH152" i="2"/>
  <c r="BG152" i="2"/>
  <c r="BE152" i="2"/>
  <c r="T152" i="2"/>
  <c r="R152" i="2"/>
  <c r="P152" i="2"/>
  <c r="BK152" i="2"/>
  <c r="J152" i="2"/>
  <c r="BF152" i="2" s="1"/>
  <c r="BI150" i="2"/>
  <c r="BH150" i="2"/>
  <c r="BG150" i="2"/>
  <c r="BE150" i="2"/>
  <c r="T150" i="2"/>
  <c r="R150" i="2"/>
  <c r="P150" i="2"/>
  <c r="BK150" i="2"/>
  <c r="J150" i="2"/>
  <c r="BF150" i="2" s="1"/>
  <c r="BI148" i="2"/>
  <c r="BH148" i="2"/>
  <c r="BG148" i="2"/>
  <c r="BE148" i="2"/>
  <c r="T148" i="2"/>
  <c r="R148" i="2"/>
  <c r="P148" i="2"/>
  <c r="BK148" i="2"/>
  <c r="J148" i="2"/>
  <c r="BF148" i="2" s="1"/>
  <c r="BI146" i="2"/>
  <c r="BH146" i="2"/>
  <c r="BG146" i="2"/>
  <c r="BE146" i="2"/>
  <c r="T146" i="2"/>
  <c r="R146" i="2"/>
  <c r="P146" i="2"/>
  <c r="BK146" i="2"/>
  <c r="J146" i="2"/>
  <c r="BF146" i="2" s="1"/>
  <c r="BI144" i="2"/>
  <c r="BH144" i="2"/>
  <c r="BG144" i="2"/>
  <c r="BE144" i="2"/>
  <c r="T144" i="2"/>
  <c r="R144" i="2"/>
  <c r="P144" i="2"/>
  <c r="BK144" i="2"/>
  <c r="J144" i="2"/>
  <c r="BF144" i="2" s="1"/>
  <c r="BI142" i="2"/>
  <c r="BH142" i="2"/>
  <c r="BG142" i="2"/>
  <c r="BE142" i="2"/>
  <c r="T142" i="2"/>
  <c r="T141" i="2" s="1"/>
  <c r="R142" i="2"/>
  <c r="R141" i="2" s="1"/>
  <c r="P142" i="2"/>
  <c r="P141" i="2" s="1"/>
  <c r="BK142" i="2"/>
  <c r="BK141" i="2" s="1"/>
  <c r="J141" i="2" s="1"/>
  <c r="J142" i="2"/>
  <c r="BF142" i="2" s="1"/>
  <c r="J68" i="2"/>
  <c r="BI138" i="2"/>
  <c r="BH138" i="2"/>
  <c r="BG138" i="2"/>
  <c r="BE138" i="2"/>
  <c r="T138" i="2"/>
  <c r="R138" i="2"/>
  <c r="P138" i="2"/>
  <c r="BK138" i="2"/>
  <c r="J138" i="2"/>
  <c r="BF138" i="2" s="1"/>
  <c r="BI135" i="2"/>
  <c r="BH135" i="2"/>
  <c r="BG135" i="2"/>
  <c r="BE135" i="2"/>
  <c r="T135" i="2"/>
  <c r="R135" i="2"/>
  <c r="P135" i="2"/>
  <c r="BK135" i="2"/>
  <c r="J135" i="2"/>
  <c r="BF135" i="2" s="1"/>
  <c r="BI132" i="2"/>
  <c r="BH132" i="2"/>
  <c r="BG132" i="2"/>
  <c r="BE132" i="2"/>
  <c r="T132" i="2"/>
  <c r="R132" i="2"/>
  <c r="P132" i="2"/>
  <c r="BK132" i="2"/>
  <c r="J132" i="2"/>
  <c r="BF132" i="2" s="1"/>
  <c r="BI129" i="2"/>
  <c r="BH129" i="2"/>
  <c r="BG129" i="2"/>
  <c r="BE129" i="2"/>
  <c r="T129" i="2"/>
  <c r="T128" i="2" s="1"/>
  <c r="T127" i="2" s="1"/>
  <c r="R129" i="2"/>
  <c r="R128" i="2" s="1"/>
  <c r="P129" i="2"/>
  <c r="P128" i="2" s="1"/>
  <c r="P127" i="2" s="1"/>
  <c r="BK129" i="2"/>
  <c r="BK128" i="2" s="1"/>
  <c r="J129" i="2"/>
  <c r="BF129" i="2" s="1"/>
  <c r="BI124" i="2"/>
  <c r="BH124" i="2"/>
  <c r="BG124" i="2"/>
  <c r="BE124" i="2"/>
  <c r="T124" i="2"/>
  <c r="R124" i="2"/>
  <c r="P124" i="2"/>
  <c r="BK124" i="2"/>
  <c r="J124" i="2"/>
  <c r="BF124" i="2" s="1"/>
  <c r="BI121" i="2"/>
  <c r="BH121" i="2"/>
  <c r="BG121" i="2"/>
  <c r="BE121" i="2"/>
  <c r="T121" i="2"/>
  <c r="R121" i="2"/>
  <c r="P121" i="2"/>
  <c r="BK121" i="2"/>
  <c r="J121" i="2"/>
  <c r="BF121" i="2" s="1"/>
  <c r="BI118" i="2"/>
  <c r="BH118" i="2"/>
  <c r="BG118" i="2"/>
  <c r="BE118" i="2"/>
  <c r="T118" i="2"/>
  <c r="R118" i="2"/>
  <c r="P118" i="2"/>
  <c r="BK118" i="2"/>
  <c r="J118" i="2"/>
  <c r="BF118" i="2" s="1"/>
  <c r="BI115" i="2"/>
  <c r="BH115" i="2"/>
  <c r="BG115" i="2"/>
  <c r="BE115" i="2"/>
  <c r="T115" i="2"/>
  <c r="R115" i="2"/>
  <c r="P115" i="2"/>
  <c r="BK115" i="2"/>
  <c r="J115" i="2"/>
  <c r="BF115" i="2" s="1"/>
  <c r="BI113" i="2"/>
  <c r="BH113" i="2"/>
  <c r="BG113" i="2"/>
  <c r="BE113" i="2"/>
  <c r="T113" i="2"/>
  <c r="T112" i="2" s="1"/>
  <c r="R113" i="2"/>
  <c r="R112" i="2" s="1"/>
  <c r="P113" i="2"/>
  <c r="P112" i="2" s="1"/>
  <c r="BK113" i="2"/>
  <c r="BK112" i="2" s="1"/>
  <c r="J112" i="2" s="1"/>
  <c r="J113" i="2"/>
  <c r="BF113" i="2" s="1"/>
  <c r="J65" i="2"/>
  <c r="BI109" i="2"/>
  <c r="BH109" i="2"/>
  <c r="BG109" i="2"/>
  <c r="BE109" i="2"/>
  <c r="T109" i="2"/>
  <c r="T108" i="2" s="1"/>
  <c r="R109" i="2"/>
  <c r="R108" i="2" s="1"/>
  <c r="P109" i="2"/>
  <c r="P108" i="2" s="1"/>
  <c r="BK109" i="2"/>
  <c r="BK108" i="2" s="1"/>
  <c r="J108" i="2" s="1"/>
  <c r="J109" i="2"/>
  <c r="BF109" i="2" s="1"/>
  <c r="J64" i="2"/>
  <c r="BI105" i="2"/>
  <c r="BH105" i="2"/>
  <c r="BG105" i="2"/>
  <c r="BE105" i="2"/>
  <c r="T105" i="2"/>
  <c r="T104" i="2" s="1"/>
  <c r="R105" i="2"/>
  <c r="R104" i="2" s="1"/>
  <c r="P105" i="2"/>
  <c r="P104" i="2" s="1"/>
  <c r="BK105" i="2"/>
  <c r="BK104" i="2" s="1"/>
  <c r="J104" i="2" s="1"/>
  <c r="J105" i="2"/>
  <c r="BF105" i="2" s="1"/>
  <c r="J63" i="2"/>
  <c r="BI101" i="2"/>
  <c r="F36" i="2" s="1"/>
  <c r="BD53" i="1" s="1"/>
  <c r="BD52" i="1" s="1"/>
  <c r="BD51" i="1" s="1"/>
  <c r="W30" i="1" s="1"/>
  <c r="BH101" i="2"/>
  <c r="BG101" i="2"/>
  <c r="F34" i="2" s="1"/>
  <c r="BB53" i="1" s="1"/>
  <c r="BB52" i="1" s="1"/>
  <c r="BE101" i="2"/>
  <c r="T101" i="2"/>
  <c r="T100" i="2" s="1"/>
  <c r="R101" i="2"/>
  <c r="R100" i="2" s="1"/>
  <c r="R99" i="2" s="1"/>
  <c r="P101" i="2"/>
  <c r="P100" i="2" s="1"/>
  <c r="BK101" i="2"/>
  <c r="BK100" i="2" s="1"/>
  <c r="J101" i="2"/>
  <c r="BF101" i="2" s="1"/>
  <c r="F95" i="2"/>
  <c r="F94" i="2"/>
  <c r="F92" i="2"/>
  <c r="E90" i="2"/>
  <c r="F55" i="2"/>
  <c r="J53" i="2"/>
  <c r="F53" i="2"/>
  <c r="E51" i="2"/>
  <c r="J23" i="2"/>
  <c r="E23" i="2"/>
  <c r="J94" i="2" s="1"/>
  <c r="J22" i="2"/>
  <c r="J20" i="2"/>
  <c r="E20" i="2"/>
  <c r="F56" i="2" s="1"/>
  <c r="J19" i="2"/>
  <c r="J14" i="2"/>
  <c r="J92" i="2" s="1"/>
  <c r="E7" i="2"/>
  <c r="E47" i="2" s="1"/>
  <c r="AS52" i="1"/>
  <c r="AS51" i="1" s="1"/>
  <c r="L47" i="1"/>
  <c r="AM46" i="1"/>
  <c r="L46" i="1"/>
  <c r="AM44" i="1"/>
  <c r="L44" i="1"/>
  <c r="L42" i="1"/>
  <c r="L41" i="1"/>
  <c r="F33" i="2" l="1"/>
  <c r="BA53" i="1" s="1"/>
  <c r="BA52" i="1" s="1"/>
  <c r="J33" i="2"/>
  <c r="AW53" i="1" s="1"/>
  <c r="BB51" i="1"/>
  <c r="AX52" i="1"/>
  <c r="J55" i="2"/>
  <c r="E86" i="2"/>
  <c r="P99" i="2"/>
  <c r="P98" i="2" s="1"/>
  <c r="AU53" i="1" s="1"/>
  <c r="AU52" i="1" s="1"/>
  <c r="AU51" i="1" s="1"/>
  <c r="T99" i="2"/>
  <c r="T98" i="2" s="1"/>
  <c r="F35" i="2"/>
  <c r="BC53" i="1" s="1"/>
  <c r="BC52" i="1" s="1"/>
  <c r="J128" i="2"/>
  <c r="J67" i="2" s="1"/>
  <c r="BK127" i="2"/>
  <c r="J127" i="2" s="1"/>
  <c r="J66" i="2" s="1"/>
  <c r="R127" i="2"/>
  <c r="R98" i="2" s="1"/>
  <c r="J100" i="2"/>
  <c r="J62" i="2" s="1"/>
  <c r="BK99" i="2"/>
  <c r="F32" i="2"/>
  <c r="AZ53" i="1" s="1"/>
  <c r="AZ52" i="1" s="1"/>
  <c r="J32" i="2"/>
  <c r="AV53" i="1" s="1"/>
  <c r="AT53" i="1" s="1"/>
  <c r="J304" i="2"/>
  <c r="J76" i="2" s="1"/>
  <c r="BK303" i="2"/>
  <c r="J303" i="2" s="1"/>
  <c r="J75" i="2" s="1"/>
  <c r="AV52" i="1" l="1"/>
  <c r="AT52" i="1" s="1"/>
  <c r="AZ51" i="1"/>
  <c r="BC51" i="1"/>
  <c r="AY52" i="1"/>
  <c r="J99" i="2"/>
  <c r="J61" i="2" s="1"/>
  <c r="BK98" i="2"/>
  <c r="J98" i="2" s="1"/>
  <c r="AX51" i="1"/>
  <c r="W28" i="1"/>
  <c r="BA51" i="1"/>
  <c r="AW52" i="1"/>
  <c r="W27" i="1" l="1"/>
  <c r="AW51" i="1"/>
  <c r="AK27" i="1" s="1"/>
  <c r="AY51" i="1"/>
  <c r="W29" i="1"/>
  <c r="J60" i="2"/>
  <c r="J29" i="2"/>
  <c r="W26" i="1"/>
  <c r="AV51" i="1"/>
  <c r="AK26" i="1" l="1"/>
  <c r="AT51" i="1"/>
  <c r="AG53" i="1"/>
  <c r="J38" i="2"/>
  <c r="AG52" i="1" l="1"/>
  <c r="AN53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<sst xmlns="http://schemas.openxmlformats.org/spreadsheetml/2006/main" count="2704" uniqueCount="708">
  <si>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</si>
  <si>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</si>
  <si>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</si>
  <si>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</si>
  <si>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</si>
  <si>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</si>
  <si>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</si>
  <si>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{8d48785f-009c-47dc-912f-e920a406c981}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</si>
  <si>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</si>
  <si>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</si>
  <si>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</si>
  <si>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</si>
  <si>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</si>
  <si>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</si>
  <si>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</si>
  <si>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</si>
  <si>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07/2017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</si>
  <si>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</si>
  <si>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</si>
  <si>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D.1.4.3.-ÚT_REKONSTRUKCE OBJEKTU UHROVA 107/23, OSTRAVA-HEŘMANICE</t>
  </si>
  <si>
    <t>KSO:</t>
  </si>
  <si>
    <t/>
  </si>
  <si>
    <t>CC-CZ:</t>
  </si>
  <si>
    <t>Místo:</t>
  </si>
  <si>
    <t>OSTRAVA-HEŘMANICE</t>
  </si>
  <si>
    <t>Datum:</t>
  </si>
  <si>
    <t>28. 4. 2017</t>
  </si>
  <si>
    <t>Zadavatel:</t>
  </si>
  <si>
    <t>IČ:</t>
  </si>
  <si>
    <t>ČTYŘLÍSTEK-PŘÍSPĚVKOVÁ ORGANIZACE</t>
  </si>
  <si>
    <t>DIČ: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</si>
  <si>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</si>
  <si>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</si>
  <si>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</si>
  <si>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</si>
  <si>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</si>
  <si>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</si>
  <si>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</si>
  <si>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</si>
  <si>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</si>
  <si>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</si>
  <si>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</si>
  <si>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</si>
  <si>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</si>
  <si>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</si>
  <si>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</si>
  <si>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</si>
  <si>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</si>
  <si>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</si>
  <si>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</si>
  <si>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</si>
  <si>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</si>
  <si>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</si>
  <si>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</si>
  <si>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</si>
  <si>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</si>
  <si>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</si>
  <si>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</si>
  <si>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</si>
  <si>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</si>
  <si>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</si>
  <si>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</si>
  <si>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</si>
  <si>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</si>
  <si>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</si>
  <si>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</si>
  <si>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</si>
  <si>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</si>
  <si>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</si>
  <si>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</si>
  <si>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</si>
  <si>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</si>
  <si>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</si>
  <si>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</si>
  <si>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</si>
  <si>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 xml:space="preserve">D.1.4.3.-VYTÁPĚNÍ+PLYNOINSTALACE </t>
  </si>
  <si>
    <t>STA</t>
  </si>
  <si>
    <t>1</t>
  </si>
  <si>
    <t>{c9d97fde-07ec-4654-bde9-6f42ce63ed44}</t>
  </si>
  <si>
    <t>/</t>
  </si>
  <si>
    <t>D.1.4.3.-VYTÁPĚNÍ+PLYNOINSTALACE - UHROVA 107/23</t>
  </si>
  <si>
    <t>Soupis</t>
  </si>
  <si>
    <t>2</t>
  </si>
  <si>
    <t>{04ef711c-bd1f-4df3-baa3-e8ed8ae28f12}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</si>
  <si>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</si>
  <si>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</si>
  <si>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</si>
  <si>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</si>
  <si>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</si>
  <si>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</si>
  <si>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</si>
  <si>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07/2017 - D.1.4.3.-VYTÁPĚNÍ+PLYNOINSTALACE </t>
  </si>
  <si>
    <t>Soupis:</t>
  </si>
  <si>
    <t>07/2017 - D.1.4.3.-VYTÁPĚNÍ+PLYNOINSTALACE - UHROVA 107/23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</si>
  <si>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</si>
  <si>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</si>
  <si>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</si>
  <si>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</si>
  <si>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</si>
  <si>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</si>
  <si>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</si>
  <si>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</si>
  <si>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</si>
  <si>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</si>
  <si>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</si>
  <si>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713 - Izolace tepelné</t>
  </si>
  <si>
    <t xml:space="preserve">    723 - Zdravotechnika - vnitřní plynovod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</si>
  <si>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</si>
  <si>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</si>
  <si>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</si>
  <si>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</si>
  <si>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</si>
  <si>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</si>
  <si>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Ostatní - Ostatní</t>
  </si>
  <si>
    <t xml:space="preserve">    904 - HZS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</si>
  <si>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</si>
  <si>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</si>
  <si>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</si>
  <si>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</si>
  <si>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</si>
  <si>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</si>
  <si>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</si>
  <si>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</si>
  <si>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</si>
  <si>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</si>
  <si>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</si>
  <si>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</si>
  <si>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</si>
  <si>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</si>
  <si>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</si>
  <si>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</si>
  <si>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</si>
  <si>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</si>
  <si>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</si>
  <si>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</si>
  <si>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310235251</t>
  </si>
  <si>
    <t>Zazdívka otvorů ve zdivu nadzákladovém cihlami pálenými plochy do 0,0225 m2, ve zdi tl. přes 300 do 450 mm</t>
  </si>
  <si>
    <t>kus</t>
  </si>
  <si>
    <t>CS ÚRS 2017 01</t>
  </si>
  <si>
    <t>4</t>
  </si>
  <si>
    <t>1900043303</t>
  </si>
  <si>
    <t>P</t>
  </si>
  <si>
    <t>Poznámka k položce:
viz v.č. D.1.4.3.b-01_PŮDORYS 1.PP</t>
  </si>
  <si>
    <t>VV</t>
  </si>
  <si>
    <t>1+1+1+1+1+1+1</t>
  </si>
  <si>
    <t>Vodorovné konstrukce</t>
  </si>
  <si>
    <t>411386611</t>
  </si>
  <si>
    <t>Zabetonování prostupů v instalačních šachtách ve stropech železobetonových ze suchých směsí, včetně bednění, odbednění, výztuže a zajištění potrubí skelnou vatou s folií (materiál v ceně), plochy do 0,09 m2</t>
  </si>
  <si>
    <t>-1531619887</t>
  </si>
  <si>
    <t>Poznámka k položce:
viz v.č. D.1.4.3.b-01,02_PŮDORYS 1.PP,1.NP</t>
  </si>
  <si>
    <t>9+8</t>
  </si>
  <si>
    <t>6</t>
  </si>
  <si>
    <t>Úpravy povrchů, podlahy a osazování výplní</t>
  </si>
  <si>
    <t>612125101</t>
  </si>
  <si>
    <t>Vyplnění spár vnitřních povrchů z cihel, cementovou maltou stěn</t>
  </si>
  <si>
    <t>m2</t>
  </si>
  <si>
    <t>-814888497</t>
  </si>
  <si>
    <t>Poznámka k položce:
viz v.č. D.1.4.3.b-02,03_PŮDORYS 1.NP,2.NP</t>
  </si>
  <si>
    <t>3+4,8+2,7</t>
  </si>
  <si>
    <t>9</t>
  </si>
  <si>
    <t>Ostatní konstrukce a práce, bourání</t>
  </si>
  <si>
    <t>953845216</t>
  </si>
  <si>
    <t>Vyvložkování stávajících komínových nebo větracích průduchů PE vložkami ohebnými, včetně ukončení komínu svislého kouřovodu, světlý průměr vložky do 100 mm</t>
  </si>
  <si>
    <t>m</t>
  </si>
  <si>
    <t>-381146328</t>
  </si>
  <si>
    <t>5</t>
  </si>
  <si>
    <t>971033241</t>
  </si>
  <si>
    <t>Vybourání otvorů ve zdivu základovém nebo nadzákladovém z cihel, tvárnic, příčkovek z cihel pálených na maltu vápennou nebo vápenocementovou plochy do 0,0225 m2, tl. do 300 mm</t>
  </si>
  <si>
    <t>889258672</t>
  </si>
  <si>
    <t>1+1+1</t>
  </si>
  <si>
    <t>971033251</t>
  </si>
  <si>
    <t>Vybourání otvorů ve zdivu základovém nebo nadzákladovém z cihel, tvárnic, příčkovek z cihel pálených na maltu vápennou nebo vápenocementovou plochy do 0,0225 m2, tl. do 450 mm</t>
  </si>
  <si>
    <t>-236395646</t>
  </si>
  <si>
    <t>1+1+1+1</t>
  </si>
  <si>
    <t>7</t>
  </si>
  <si>
    <t>972055141</t>
  </si>
  <si>
    <t>Vybourání otvorů ve stropech nebo klenbách železobetonových ve stropech z dutých prefabrikátů, plochy do 0,0225 m2, tl. přes 120 mm</t>
  </si>
  <si>
    <t>-353738250</t>
  </si>
  <si>
    <t>8</t>
  </si>
  <si>
    <t>974031144</t>
  </si>
  <si>
    <t>Vysekání rýh ve zdivu cihelném na maltu vápennou nebo vápenocementovou do hl. 70 mm a šířky do 150 mm</t>
  </si>
  <si>
    <t>-947616100</t>
  </si>
  <si>
    <t>20+32+15+3</t>
  </si>
  <si>
    <t>PSV</t>
  </si>
  <si>
    <t>Práce a dodávky PSV</t>
  </si>
  <si>
    <t>713</t>
  </si>
  <si>
    <t>Izolace tepelné</t>
  </si>
  <si>
    <t>713463111</t>
  </si>
  <si>
    <t>Montáž izolace tepelné potrubí a ohybů tvarovkami nebo deskami potrubními pouzdry bez povrchové úpravy (izolační materiál ve specifikaci) staženými pozinkovaným drátem potrubí D do 100 mm jednovrstvá</t>
  </si>
  <si>
    <t>16</t>
  </si>
  <si>
    <t>-2084627615</t>
  </si>
  <si>
    <t>Poznámka k položce:
viz v.č. D.1.4.3.b-01,02,03_PŮDORYS 1.PP,1.NP,2.NP</t>
  </si>
  <si>
    <t>240+25+40+10</t>
  </si>
  <si>
    <t>10</t>
  </si>
  <si>
    <t>M</t>
  </si>
  <si>
    <t>631548010</t>
  </si>
  <si>
    <t>pouzdro izolační potrubní ohebné s jednostrannou Al fólií max. 400/100 °C 18/20 mm</t>
  </si>
  <si>
    <t>32</t>
  </si>
  <si>
    <t>-814961826</t>
  </si>
  <si>
    <t>40+64+5+30+18+28+55</t>
  </si>
  <si>
    <t>11</t>
  </si>
  <si>
    <t>631545100</t>
  </si>
  <si>
    <t xml:space="preserve">pouzdro izolační potrubní s jednostrannou Al fólií max. 250/100 °C 22/25 mm </t>
  </si>
  <si>
    <t>-1505354448</t>
  </si>
  <si>
    <t>24+8+3+5</t>
  </si>
  <si>
    <t>12</t>
  </si>
  <si>
    <t>631545110</t>
  </si>
  <si>
    <t>pouzdro izolační potrubní s jednostrannou Al fólií max. 250/100 °C 28/25 mm</t>
  </si>
  <si>
    <t>-1251508450</t>
  </si>
  <si>
    <t>723</t>
  </si>
  <si>
    <t>Zdravotechnika - vnitřní plynovod</t>
  </si>
  <si>
    <t>13</t>
  </si>
  <si>
    <t>723120804</t>
  </si>
  <si>
    <t>Demontáž potrubí svařovaného z ocelových trubek závitových do DN 25</t>
  </si>
  <si>
    <t>1088645323</t>
  </si>
  <si>
    <t>14</t>
  </si>
  <si>
    <t>723120805</t>
  </si>
  <si>
    <t>Demontáž potrubí svařovaného z ocelových trubek závitových přes 25 do DN 50</t>
  </si>
  <si>
    <t>-387032515</t>
  </si>
  <si>
    <t>723150365</t>
  </si>
  <si>
    <t>Potrubí z PE trubek hladkých D40</t>
  </si>
  <si>
    <t>395178170</t>
  </si>
  <si>
    <t>723181023</t>
  </si>
  <si>
    <t>Potrubí z měděných trubek tvrdých, spojovaných lisováním (mapress) DN 20</t>
  </si>
  <si>
    <t>-1570351045</t>
  </si>
  <si>
    <t>17</t>
  </si>
  <si>
    <t>723181024</t>
  </si>
  <si>
    <t>Potrubí z měděných trubek tvrdých, spojovaných lisováním (mapress) DN 25</t>
  </si>
  <si>
    <t>-1170832822</t>
  </si>
  <si>
    <t>18</t>
  </si>
  <si>
    <t>723190203</t>
  </si>
  <si>
    <t>Přípojky plynovodní ke strojům a zařízením z trubek ocelových závitových černých spojovaných na závit, bezešvých, běžných DN 20</t>
  </si>
  <si>
    <t>-756727271</t>
  </si>
  <si>
    <t>19</t>
  </si>
  <si>
    <t>723190252</t>
  </si>
  <si>
    <t>Přípojky plynovodní ke strojům a zařízením z trubek vyvedení a upevnění plynovodních výpustek na potrubí DN 20</t>
  </si>
  <si>
    <t>986938011</t>
  </si>
  <si>
    <t>20</t>
  </si>
  <si>
    <t>723221304</t>
  </si>
  <si>
    <t>Armatury s jedním závitem ventily vzorkovací  rohové PN 5 vnitřní závit G 1/2</t>
  </si>
  <si>
    <t>-826063355</t>
  </si>
  <si>
    <t>723231162</t>
  </si>
  <si>
    <t>Armatury se dvěma závity kohouty kulové PN 42 do 185 st.C plnoprůtokové, vnitřní závit těžká řada G 1/2</t>
  </si>
  <si>
    <t>1399509060</t>
  </si>
  <si>
    <t>22</t>
  </si>
  <si>
    <t>723231163</t>
  </si>
  <si>
    <t>Armatury se dvěma závity kohouty kulové PN 42 do 185 st.C plnoprůtokové vnitřní závit těžká řada G 3/4</t>
  </si>
  <si>
    <t>-820942803</t>
  </si>
  <si>
    <t>23</t>
  </si>
  <si>
    <t>998723202</t>
  </si>
  <si>
    <t>Přesun hmot pro vnitřní plynovod stanovený procentní sazbou (%) z ceny vodorovná dopravní vzdálenost do 50 m v objektech výšky přes 6 do 12 m</t>
  </si>
  <si>
    <t>%</t>
  </si>
  <si>
    <t>-1349486311</t>
  </si>
  <si>
    <t>731</t>
  </si>
  <si>
    <t>Ústřední vytápění - kotelny</t>
  </si>
  <si>
    <t>24</t>
  </si>
  <si>
    <t>731200832</t>
  </si>
  <si>
    <t>Demontáž kotlů ocelových rychlovyhřívacích závěsných (agregáty) s přípravou TUV</t>
  </si>
  <si>
    <t>1389533081</t>
  </si>
  <si>
    <t>25</t>
  </si>
  <si>
    <t>731244493</t>
  </si>
  <si>
    <t>Kotle ocelové teplovodní plynové závěsné kondenzační montáž kotlů kondenzačních ostatních typů o výkonu přes 20 do 28 kW</t>
  </si>
  <si>
    <t>-83589874</t>
  </si>
  <si>
    <t>26</t>
  </si>
  <si>
    <t>R101</t>
  </si>
  <si>
    <t>Set plynového kondenzačního kotle 3,8-22,2 kW+podstavený zásobník TUV 150L-20 kW</t>
  </si>
  <si>
    <t>-57402772</t>
  </si>
  <si>
    <t>27</t>
  </si>
  <si>
    <t>R102</t>
  </si>
  <si>
    <t>Připojovací sada DN60/100 na komín, vč. revizního kolena</t>
  </si>
  <si>
    <t>980317933</t>
  </si>
  <si>
    <t>28</t>
  </si>
  <si>
    <t>R103</t>
  </si>
  <si>
    <t>Souprava DN60 flexibilní (flex. trubka 12,5 m, kryt šachty, opěrné koleno 87° s podpěrou, 6 dist. držáků</t>
  </si>
  <si>
    <t>-2132693137</t>
  </si>
  <si>
    <t>29</t>
  </si>
  <si>
    <t>R104</t>
  </si>
  <si>
    <t>Kryt šachty DN60</t>
  </si>
  <si>
    <t>-1764178333</t>
  </si>
  <si>
    <t>30</t>
  </si>
  <si>
    <t>R105</t>
  </si>
  <si>
    <t xml:space="preserve">Odvod kondenzátu </t>
  </si>
  <si>
    <t>1000640695</t>
  </si>
  <si>
    <t>31</t>
  </si>
  <si>
    <t>998731201</t>
  </si>
  <si>
    <t>Přesun hmot pro kotelny stanovený procentní sazbou (%) z ceny vodorovná dopravní vzdálenost do 50 m v objektech výšky do 6 m</t>
  </si>
  <si>
    <t>1843868241</t>
  </si>
  <si>
    <t>732</t>
  </si>
  <si>
    <t>Ústřední vytápění - strojovny</t>
  </si>
  <si>
    <t>732212815</t>
  </si>
  <si>
    <t>Demontáž ohříváků zásobníkových stojatých o obsahu do 200 l</t>
  </si>
  <si>
    <t>11768609</t>
  </si>
  <si>
    <t>33</t>
  </si>
  <si>
    <t>998732201</t>
  </si>
  <si>
    <t>Přesun hmot pro strojovny stanovený procentní sazbou (%) z ceny vodorovná dopravní vzdálenost do 50 m v objektech výšky do 6 m</t>
  </si>
  <si>
    <t>619722370</t>
  </si>
  <si>
    <t>733</t>
  </si>
  <si>
    <t>Ústřední vytápění - rozvodné potrubí</t>
  </si>
  <si>
    <t>34</t>
  </si>
  <si>
    <t>733110806</t>
  </si>
  <si>
    <t>Demontáž potrubí z trubek ocelových závitových DN přes 15 do 32</t>
  </si>
  <si>
    <t>-1443162092</t>
  </si>
  <si>
    <t>30+140+130+10</t>
  </si>
  <si>
    <t>35</t>
  </si>
  <si>
    <t>733113113</t>
  </si>
  <si>
    <t>Potrubí z Cu.  Příplatek k ceně za zhotovení přípojky DN 15</t>
  </si>
  <si>
    <t>-823499001</t>
  </si>
  <si>
    <t>14+22+20</t>
  </si>
  <si>
    <t>36</t>
  </si>
  <si>
    <t>733191111</t>
  </si>
  <si>
    <t>Manžeta prostupová pro ocelové potrubí do DN 20</t>
  </si>
  <si>
    <t>429364696</t>
  </si>
  <si>
    <t>18+16</t>
  </si>
  <si>
    <t>37</t>
  </si>
  <si>
    <t>733222202</t>
  </si>
  <si>
    <t>Potrubí z trubek měděných polotvrdých spojovaných tvrdým pájením D 15/1</t>
  </si>
  <si>
    <t>837857721</t>
  </si>
  <si>
    <t>40+64+35+18+36+12+18+33+6+28</t>
  </si>
  <si>
    <t>38</t>
  </si>
  <si>
    <t>733222203</t>
  </si>
  <si>
    <t>Potrubí z trubek měděných polotvrdých spojovaných tvrdým pájením D 18/1</t>
  </si>
  <si>
    <t>1767809015</t>
  </si>
  <si>
    <t>11+9+5</t>
  </si>
  <si>
    <t>39</t>
  </si>
  <si>
    <t>733222204</t>
  </si>
  <si>
    <t>Potrubí z trubek měděných polotvrdých spojovaných tvrdým pájením D 22/1,0</t>
  </si>
  <si>
    <t>-883157435</t>
  </si>
  <si>
    <t>24+5+8+3</t>
  </si>
  <si>
    <t>40</t>
  </si>
  <si>
    <t>733222205</t>
  </si>
  <si>
    <t>Potrubí z trubek měděných polotvrdých spojovaných tvrdým pájením D 28/1,5</t>
  </si>
  <si>
    <t>874411693</t>
  </si>
  <si>
    <t>8+2</t>
  </si>
  <si>
    <t>41</t>
  </si>
  <si>
    <t>733291101</t>
  </si>
  <si>
    <t>Zkoušky těsnosti potrubí z trubek měděných D do 35/1,5</t>
  </si>
  <si>
    <t>1406802528</t>
  </si>
  <si>
    <t>290+25+40+10</t>
  </si>
  <si>
    <t>42</t>
  </si>
  <si>
    <t>998733202</t>
  </si>
  <si>
    <t>Přesun hmot pro rozvody potrubí stanovený procentní sazbou z ceny vodorovná dopravní vzdálenost do 50 m v objektech výšky přes 6 do 12 m</t>
  </si>
  <si>
    <t>-1914921621</t>
  </si>
  <si>
    <t>734</t>
  </si>
  <si>
    <t>Ústřední vytápění - armatury</t>
  </si>
  <si>
    <t>43</t>
  </si>
  <si>
    <t>734200812</t>
  </si>
  <si>
    <t>Demontáž armatur závitových s jedním závitem přes 1/2 do G 1</t>
  </si>
  <si>
    <t>-418845981</t>
  </si>
  <si>
    <t>40+6+4</t>
  </si>
  <si>
    <t>44</t>
  </si>
  <si>
    <t>734209113</t>
  </si>
  <si>
    <t>Montáž závitových armatur se 2 závity G 1/2 (DN 15)</t>
  </si>
  <si>
    <t>-1275867239</t>
  </si>
  <si>
    <t>45</t>
  </si>
  <si>
    <t>734209115</t>
  </si>
  <si>
    <t>Montáž závitových armatur se 2 závity G 1 (DN 25)</t>
  </si>
  <si>
    <t>1635631226</t>
  </si>
  <si>
    <t>46</t>
  </si>
  <si>
    <t>734211119</t>
  </si>
  <si>
    <t>Ventily odvzdušňovací závitové automatické PN 14 do 120 st.C  G 3/8</t>
  </si>
  <si>
    <t>-186532944</t>
  </si>
  <si>
    <t>47</t>
  </si>
  <si>
    <t>734291123</t>
  </si>
  <si>
    <t>Ostatní armatury kohouty plnicí a vypouštěcí PN 10 do 110 st.C  G 1/2</t>
  </si>
  <si>
    <t>-1369886559</t>
  </si>
  <si>
    <t>2+2+2+2+2+2+2</t>
  </si>
  <si>
    <t>48</t>
  </si>
  <si>
    <t>734291244</t>
  </si>
  <si>
    <t>Ostatní armatury filtry závitové PN 16 do 130 st.C přímé s vnitřními závity G 1</t>
  </si>
  <si>
    <t>892445452</t>
  </si>
  <si>
    <t>49</t>
  </si>
  <si>
    <t>734291951</t>
  </si>
  <si>
    <t>Montáž hlavic ručního a termostatického ovládání</t>
  </si>
  <si>
    <t>-1685854034</t>
  </si>
  <si>
    <t>7+11+10</t>
  </si>
  <si>
    <t>50</t>
  </si>
  <si>
    <t>R31</t>
  </si>
  <si>
    <t>Termostatická hlavice s kapalinovým čidlem</t>
  </si>
  <si>
    <t>566028898</t>
  </si>
  <si>
    <t>7+8+9</t>
  </si>
  <si>
    <t>51</t>
  </si>
  <si>
    <t>R32</t>
  </si>
  <si>
    <t>Připojovací garnitura pro koupelnová tělesa, vč. hlavice a krytky</t>
  </si>
  <si>
    <t>-1382384970</t>
  </si>
  <si>
    <t>3+1</t>
  </si>
  <si>
    <t>52</t>
  </si>
  <si>
    <t>R33</t>
  </si>
  <si>
    <t>Připojovací regulační uzavíratelná garnitura pro tělesa se spodním připojení (H-kus)</t>
  </si>
  <si>
    <t>1272232621</t>
  </si>
  <si>
    <t>53</t>
  </si>
  <si>
    <t>R34</t>
  </si>
  <si>
    <t>Svorné šroubení Cu15</t>
  </si>
  <si>
    <t>-1813336333</t>
  </si>
  <si>
    <t>54</t>
  </si>
  <si>
    <t>734292715</t>
  </si>
  <si>
    <t>Ostatní armatury kulové kohouty PN 42 do 185 st.C přímé vnitřní závit G 1</t>
  </si>
  <si>
    <t>-673016100</t>
  </si>
  <si>
    <t>55</t>
  </si>
  <si>
    <t>998734202</t>
  </si>
  <si>
    <t>Přesun hmot pro armatury stanovený procentní sazbou (%) z ceny vodorovná dopravní vzdálenost do 50 m v objektech výšky přes 6 do 12 m</t>
  </si>
  <si>
    <t>-1933028326</t>
  </si>
  <si>
    <t>735</t>
  </si>
  <si>
    <t>Ústřední vytápění - otopná tělesa</t>
  </si>
  <si>
    <t>56</t>
  </si>
  <si>
    <t>735000912</t>
  </si>
  <si>
    <t>Regulace otopného systému při opravách vyregulování dvojregulačních ventilů a kohoutů s termostatickým ovládáním</t>
  </si>
  <si>
    <t>1488904583</t>
  </si>
  <si>
    <t>57</t>
  </si>
  <si>
    <t>735151821</t>
  </si>
  <si>
    <t>Demontáž otopných těles panelových dvouřadých stavební délky do 1500 mm</t>
  </si>
  <si>
    <t>716522599</t>
  </si>
  <si>
    <t>10+10</t>
  </si>
  <si>
    <t>58</t>
  </si>
  <si>
    <t>735159210</t>
  </si>
  <si>
    <t xml:space="preserve">Otopná tělesa panelová (VK) montáž otopných těles panelových </t>
  </si>
  <si>
    <t>121431108</t>
  </si>
  <si>
    <t>59</t>
  </si>
  <si>
    <t>R02</t>
  </si>
  <si>
    <t>Otopné těleso panelové 11/500/800, spodní připojení, zabudovaný ventil</t>
  </si>
  <si>
    <t>454116389</t>
  </si>
  <si>
    <t>Poznámka k položce:
viz v.č. D.1.4.3.b-02_PŮDORYS 1.NP</t>
  </si>
  <si>
    <t>60</t>
  </si>
  <si>
    <t>R01</t>
  </si>
  <si>
    <t>Otopné těleso panelové 11/500/400, spodní připojení, zabudovaný ventil</t>
  </si>
  <si>
    <t>1343211982</t>
  </si>
  <si>
    <t>1+2+2</t>
  </si>
  <si>
    <t>61</t>
  </si>
  <si>
    <t>R03</t>
  </si>
  <si>
    <t>Otopné těleso panelové 11/500/900, spodní připojení, zabudovaný ventil</t>
  </si>
  <si>
    <t>811851509</t>
  </si>
  <si>
    <t>Poznámka k položce:
viz v.č. D.1.4.3.b-03_PŮDORYS 2.NP</t>
  </si>
  <si>
    <t>62</t>
  </si>
  <si>
    <t>R04</t>
  </si>
  <si>
    <t>Otopné těleso panelové 11/500/1000, spodní připojení, zabudovaný ventil</t>
  </si>
  <si>
    <t>1149408936</t>
  </si>
  <si>
    <t>63</t>
  </si>
  <si>
    <t>R05</t>
  </si>
  <si>
    <t>Otopné těleso panelové 11/500/1400, spodní připojení, zabudovaný ventil</t>
  </si>
  <si>
    <t>373863238</t>
  </si>
  <si>
    <t>64</t>
  </si>
  <si>
    <t>R06</t>
  </si>
  <si>
    <t>Otopné těleso panelové 11/500/1600, spodní připojení, zabudovaný ventil</t>
  </si>
  <si>
    <t>-1484292547</t>
  </si>
  <si>
    <t>1+2</t>
  </si>
  <si>
    <t>65</t>
  </si>
  <si>
    <t>R07</t>
  </si>
  <si>
    <t>Otopné těleso panelové 11/500/1800, spodní připojení, zabudovaný ventil</t>
  </si>
  <si>
    <t>-1168541517</t>
  </si>
  <si>
    <t>66</t>
  </si>
  <si>
    <t>R08</t>
  </si>
  <si>
    <t>Otopné těleso panelové 21/500/400, spodní připojení, zabudovaný ventil</t>
  </si>
  <si>
    <t>-1039031091</t>
  </si>
  <si>
    <t>67</t>
  </si>
  <si>
    <t>R09</t>
  </si>
  <si>
    <t>Otopné těleso panelové 21/500/700, spodní připojení, zabudovaný ventil</t>
  </si>
  <si>
    <t>-1496764041</t>
  </si>
  <si>
    <t>68</t>
  </si>
  <si>
    <t>R10</t>
  </si>
  <si>
    <t>Otopné těleso panelové 21/500/900, spodní připojení, zabudovaný ventil</t>
  </si>
  <si>
    <t>1780773463</t>
  </si>
  <si>
    <t>69</t>
  </si>
  <si>
    <t>R11</t>
  </si>
  <si>
    <t>Otopné těleso panelové 22/500/800, spodní připojení, zabudovaný ventil</t>
  </si>
  <si>
    <t>-1686205021</t>
  </si>
  <si>
    <t>70</t>
  </si>
  <si>
    <t>R12</t>
  </si>
  <si>
    <t>Otopné těleso panelové 22/500/900, spodní připojení, zabudovaný ventil</t>
  </si>
  <si>
    <t>-1791780097</t>
  </si>
  <si>
    <t>71</t>
  </si>
  <si>
    <t>R13</t>
  </si>
  <si>
    <t>Otopné těleso panelové 22/500/700, spodní připojení, zabudovaný ventil</t>
  </si>
  <si>
    <t>828391118</t>
  </si>
  <si>
    <t>72</t>
  </si>
  <si>
    <t>R14</t>
  </si>
  <si>
    <t>Otopné těleso panelové 22/900/900, spodní připojení, zabudovaný ventil</t>
  </si>
  <si>
    <t>1979541083</t>
  </si>
  <si>
    <t>73</t>
  </si>
  <si>
    <t>735164512</t>
  </si>
  <si>
    <t xml:space="preserve">Otopná tělesa trubková montáž těles na stěnu výšky tělesa </t>
  </si>
  <si>
    <t>715494777</t>
  </si>
  <si>
    <t>74</t>
  </si>
  <si>
    <t>R17</t>
  </si>
  <si>
    <t>Koupelnové těleso se středovým připojením 1220.600</t>
  </si>
  <si>
    <t>2043686873</t>
  </si>
  <si>
    <t>1+1</t>
  </si>
  <si>
    <t>75</t>
  </si>
  <si>
    <t>R18</t>
  </si>
  <si>
    <t>Koupelnové těleso se středovým připojením 1500.500</t>
  </si>
  <si>
    <t>1438415833</t>
  </si>
  <si>
    <t>76</t>
  </si>
  <si>
    <t>R19</t>
  </si>
  <si>
    <t>Koupelnové těleso se středovým připojením 1500.600</t>
  </si>
  <si>
    <t>-1024174766</t>
  </si>
  <si>
    <t>77</t>
  </si>
  <si>
    <t>735191905</t>
  </si>
  <si>
    <t>Ostatní opravy otopných těles odvzdušnění tělesa</t>
  </si>
  <si>
    <t>200799892</t>
  </si>
  <si>
    <t>78</t>
  </si>
  <si>
    <t>735191910</t>
  </si>
  <si>
    <t>Ostatní opravy otopných těles napuštění vody do otopného systému včetně potrubí (bez kotle a ohříváků) otopných těles</t>
  </si>
  <si>
    <t>566539911</t>
  </si>
  <si>
    <t>79</t>
  </si>
  <si>
    <t>735494811</t>
  </si>
  <si>
    <t>Vypuštění vody z otopných soustav bez kotlů, ohříváků, zásobníků a nádrží</t>
  </si>
  <si>
    <t>682919701</t>
  </si>
  <si>
    <t>80</t>
  </si>
  <si>
    <t>998735201</t>
  </si>
  <si>
    <t>Přesun hmot pro otopná tělesa stanovený procentní sazbou (%) z ceny vodorovná dopravní vzdálenost do 50 m v objektech výšky do 6 m</t>
  </si>
  <si>
    <t>1520589380</t>
  </si>
  <si>
    <t>783</t>
  </si>
  <si>
    <t>Dokončovací práce - nátěry</t>
  </si>
  <si>
    <t>81</t>
  </si>
  <si>
    <t>783424340R00</t>
  </si>
  <si>
    <t>Nátěr syntet. potrubí do DN 50 mm  Z+2x +1x email</t>
  </si>
  <si>
    <t>-1089728521</t>
  </si>
  <si>
    <t>Ostatní</t>
  </si>
  <si>
    <t>904</t>
  </si>
  <si>
    <t>HZS</t>
  </si>
  <si>
    <t>82</t>
  </si>
  <si>
    <t>Hzs-zkousky v ramci montaz.praci Revize plynu, uvedení do provozu</t>
  </si>
  <si>
    <t>hod</t>
  </si>
  <si>
    <t>512</t>
  </si>
  <si>
    <t>-116570709</t>
  </si>
  <si>
    <t>83</t>
  </si>
  <si>
    <t>905</t>
  </si>
  <si>
    <t>Topná zkouška, zaregulování systému</t>
  </si>
  <si>
    <t>2004912096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</si>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</sst>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vertical="center" wrapText="1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38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63"/>
      <c r="AS2" s="363"/>
      <c r="AT2" s="363"/>
      <c r="AU2" s="363"/>
      <c r="AV2" s="363"/>
      <c r="AW2" s="363"/>
      <c r="AX2" s="363"/>
      <c r="AY2" s="363"/>
      <c r="AZ2" s="363"/>
      <c r="BA2" s="363"/>
      <c r="BB2" s="363"/>
      <c r="BC2" s="363"/>
      <c r="BD2" s="363"/>
      <c r="BE2" s="363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4" t="s">
        <v>16</v>
      </c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325"/>
      <c r="AM5" s="325"/>
      <c r="AN5" s="325"/>
      <c r="AO5" s="325"/>
      <c r="AP5" s="27"/>
      <c r="AQ5" s="29"/>
      <c r="BE5" s="322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26" t="s">
        <v>19</v>
      </c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5"/>
      <c r="AL6" s="325"/>
      <c r="AM6" s="325"/>
      <c r="AN6" s="325"/>
      <c r="AO6" s="325"/>
      <c r="AP6" s="27"/>
      <c r="AQ6" s="29"/>
      <c r="BE6" s="323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23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23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3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23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23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3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23"/>
      <c r="BS13" s="22" t="s">
        <v>8</v>
      </c>
    </row>
    <row r="14" spans="1:74">
      <c r="B14" s="26"/>
      <c r="C14" s="27"/>
      <c r="D14" s="27"/>
      <c r="E14" s="327" t="s">
        <v>32</v>
      </c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  <c r="Y14" s="328"/>
      <c r="Z14" s="328"/>
      <c r="AA14" s="328"/>
      <c r="AB14" s="328"/>
      <c r="AC14" s="328"/>
      <c r="AD14" s="328"/>
      <c r="AE14" s="328"/>
      <c r="AF14" s="328"/>
      <c r="AG14" s="328"/>
      <c r="AH14" s="328"/>
      <c r="AI14" s="328"/>
      <c r="AJ14" s="328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23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3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23"/>
      <c r="BS16" s="22" t="s">
        <v>6</v>
      </c>
    </row>
    <row r="17" spans="2:71" ht="18.399999999999999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23"/>
      <c r="BS17" s="22" t="s">
        <v>35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3"/>
      <c r="BS18" s="22" t="s">
        <v>8</v>
      </c>
    </row>
    <row r="19" spans="2:71" ht="14.4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3"/>
      <c r="BS19" s="22" t="s">
        <v>8</v>
      </c>
    </row>
    <row r="20" spans="2:71" ht="22.5" customHeight="1">
      <c r="B20" s="26"/>
      <c r="C20" s="27"/>
      <c r="D20" s="27"/>
      <c r="E20" s="329" t="s">
        <v>21</v>
      </c>
      <c r="F20" s="329"/>
      <c r="G20" s="329"/>
      <c r="H20" s="329"/>
      <c r="I20" s="329"/>
      <c r="J20" s="329"/>
      <c r="K20" s="329"/>
      <c r="L20" s="329"/>
      <c r="M20" s="329"/>
      <c r="N20" s="329"/>
      <c r="O20" s="329"/>
      <c r="P20" s="329"/>
      <c r="Q20" s="329"/>
      <c r="R20" s="329"/>
      <c r="S20" s="329"/>
      <c r="T20" s="329"/>
      <c r="U20" s="329"/>
      <c r="V20" s="329"/>
      <c r="W20" s="329"/>
      <c r="X20" s="329"/>
      <c r="Y20" s="329"/>
      <c r="Z20" s="329"/>
      <c r="AA20" s="329"/>
      <c r="AB20" s="329"/>
      <c r="AC20" s="329"/>
      <c r="AD20" s="329"/>
      <c r="AE20" s="329"/>
      <c r="AF20" s="329"/>
      <c r="AG20" s="329"/>
      <c r="AH20" s="329"/>
      <c r="AI20" s="329"/>
      <c r="AJ20" s="329"/>
      <c r="AK20" s="329"/>
      <c r="AL20" s="329"/>
      <c r="AM20" s="329"/>
      <c r="AN20" s="329"/>
      <c r="AO20" s="27"/>
      <c r="AP20" s="27"/>
      <c r="AQ20" s="29"/>
      <c r="BE20" s="323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3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23"/>
    </row>
    <row r="23" spans="2:71" s="1" customFormat="1" ht="25.9" customHeight="1">
      <c r="B23" s="39"/>
      <c r="C23" s="40"/>
      <c r="D23" s="41" t="s">
        <v>37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30">
        <f>ROUND(AG51,2)</f>
        <v>0</v>
      </c>
      <c r="AL23" s="331"/>
      <c r="AM23" s="331"/>
      <c r="AN23" s="331"/>
      <c r="AO23" s="331"/>
      <c r="AP23" s="40"/>
      <c r="AQ23" s="43"/>
      <c r="BE23" s="323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3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32" t="s">
        <v>38</v>
      </c>
      <c r="M25" s="332"/>
      <c r="N25" s="332"/>
      <c r="O25" s="332"/>
      <c r="P25" s="40"/>
      <c r="Q25" s="40"/>
      <c r="R25" s="40"/>
      <c r="S25" s="40"/>
      <c r="T25" s="40"/>
      <c r="U25" s="40"/>
      <c r="V25" s="40"/>
      <c r="W25" s="332" t="s">
        <v>39</v>
      </c>
      <c r="X25" s="332"/>
      <c r="Y25" s="332"/>
      <c r="Z25" s="332"/>
      <c r="AA25" s="332"/>
      <c r="AB25" s="332"/>
      <c r="AC25" s="332"/>
      <c r="AD25" s="332"/>
      <c r="AE25" s="332"/>
      <c r="AF25" s="40"/>
      <c r="AG25" s="40"/>
      <c r="AH25" s="40"/>
      <c r="AI25" s="40"/>
      <c r="AJ25" s="40"/>
      <c r="AK25" s="332" t="s">
        <v>40</v>
      </c>
      <c r="AL25" s="332"/>
      <c r="AM25" s="332"/>
      <c r="AN25" s="332"/>
      <c r="AO25" s="332"/>
      <c r="AP25" s="40"/>
      <c r="AQ25" s="43"/>
      <c r="BE25" s="323"/>
    </row>
    <row r="26" spans="2:71" s="2" customFormat="1" ht="14.45" customHeight="1">
      <c r="B26" s="45"/>
      <c r="C26" s="46"/>
      <c r="D26" s="47" t="s">
        <v>41</v>
      </c>
      <c r="E26" s="46"/>
      <c r="F26" s="47" t="s">
        <v>42</v>
      </c>
      <c r="G26" s="46"/>
      <c r="H26" s="46"/>
      <c r="I26" s="46"/>
      <c r="J26" s="46"/>
      <c r="K26" s="46"/>
      <c r="L26" s="333">
        <v>0.21</v>
      </c>
      <c r="M26" s="334"/>
      <c r="N26" s="334"/>
      <c r="O26" s="334"/>
      <c r="P26" s="46"/>
      <c r="Q26" s="46"/>
      <c r="R26" s="46"/>
      <c r="S26" s="46"/>
      <c r="T26" s="46"/>
      <c r="U26" s="46"/>
      <c r="V26" s="46"/>
      <c r="W26" s="335">
        <f>ROUND(AZ51,2)</f>
        <v>0</v>
      </c>
      <c r="X26" s="334"/>
      <c r="Y26" s="334"/>
      <c r="Z26" s="334"/>
      <c r="AA26" s="334"/>
      <c r="AB26" s="334"/>
      <c r="AC26" s="334"/>
      <c r="AD26" s="334"/>
      <c r="AE26" s="334"/>
      <c r="AF26" s="46"/>
      <c r="AG26" s="46"/>
      <c r="AH26" s="46"/>
      <c r="AI26" s="46"/>
      <c r="AJ26" s="46"/>
      <c r="AK26" s="335">
        <f>ROUND(AV51,2)</f>
        <v>0</v>
      </c>
      <c r="AL26" s="334"/>
      <c r="AM26" s="334"/>
      <c r="AN26" s="334"/>
      <c r="AO26" s="334"/>
      <c r="AP26" s="46"/>
      <c r="AQ26" s="48"/>
      <c r="BE26" s="323"/>
    </row>
    <row r="27" spans="2:71" s="2" customFormat="1" ht="14.45" customHeight="1">
      <c r="B27" s="45"/>
      <c r="C27" s="46"/>
      <c r="D27" s="46"/>
      <c r="E27" s="46"/>
      <c r="F27" s="47" t="s">
        <v>43</v>
      </c>
      <c r="G27" s="46"/>
      <c r="H27" s="46"/>
      <c r="I27" s="46"/>
      <c r="J27" s="46"/>
      <c r="K27" s="46"/>
      <c r="L27" s="333">
        <v>0.15</v>
      </c>
      <c r="M27" s="334"/>
      <c r="N27" s="334"/>
      <c r="O27" s="334"/>
      <c r="P27" s="46"/>
      <c r="Q27" s="46"/>
      <c r="R27" s="46"/>
      <c r="S27" s="46"/>
      <c r="T27" s="46"/>
      <c r="U27" s="46"/>
      <c r="V27" s="46"/>
      <c r="W27" s="335">
        <f>ROUND(BA51,2)</f>
        <v>0</v>
      </c>
      <c r="X27" s="334"/>
      <c r="Y27" s="334"/>
      <c r="Z27" s="334"/>
      <c r="AA27" s="334"/>
      <c r="AB27" s="334"/>
      <c r="AC27" s="334"/>
      <c r="AD27" s="334"/>
      <c r="AE27" s="334"/>
      <c r="AF27" s="46"/>
      <c r="AG27" s="46"/>
      <c r="AH27" s="46"/>
      <c r="AI27" s="46"/>
      <c r="AJ27" s="46"/>
      <c r="AK27" s="335">
        <f>ROUND(AW51,2)</f>
        <v>0</v>
      </c>
      <c r="AL27" s="334"/>
      <c r="AM27" s="334"/>
      <c r="AN27" s="334"/>
      <c r="AO27" s="334"/>
      <c r="AP27" s="46"/>
      <c r="AQ27" s="48"/>
      <c r="BE27" s="323"/>
    </row>
    <row r="28" spans="2:71" s="2" customFormat="1" ht="14.45" hidden="1" customHeight="1">
      <c r="B28" s="45"/>
      <c r="C28" s="46"/>
      <c r="D28" s="46"/>
      <c r="E28" s="46"/>
      <c r="F28" s="47" t="s">
        <v>44</v>
      </c>
      <c r="G28" s="46"/>
      <c r="H28" s="46"/>
      <c r="I28" s="46"/>
      <c r="J28" s="46"/>
      <c r="K28" s="46"/>
      <c r="L28" s="333">
        <v>0.21</v>
      </c>
      <c r="M28" s="334"/>
      <c r="N28" s="334"/>
      <c r="O28" s="334"/>
      <c r="P28" s="46"/>
      <c r="Q28" s="46"/>
      <c r="R28" s="46"/>
      <c r="S28" s="46"/>
      <c r="T28" s="46"/>
      <c r="U28" s="46"/>
      <c r="V28" s="46"/>
      <c r="W28" s="335">
        <f>ROUND(BB51,2)</f>
        <v>0</v>
      </c>
      <c r="X28" s="334"/>
      <c r="Y28" s="334"/>
      <c r="Z28" s="334"/>
      <c r="AA28" s="334"/>
      <c r="AB28" s="334"/>
      <c r="AC28" s="334"/>
      <c r="AD28" s="334"/>
      <c r="AE28" s="334"/>
      <c r="AF28" s="46"/>
      <c r="AG28" s="46"/>
      <c r="AH28" s="46"/>
      <c r="AI28" s="46"/>
      <c r="AJ28" s="46"/>
      <c r="AK28" s="335">
        <v>0</v>
      </c>
      <c r="AL28" s="334"/>
      <c r="AM28" s="334"/>
      <c r="AN28" s="334"/>
      <c r="AO28" s="334"/>
      <c r="AP28" s="46"/>
      <c r="AQ28" s="48"/>
      <c r="BE28" s="323"/>
    </row>
    <row r="29" spans="2:71" s="2" customFormat="1" ht="14.45" hidden="1" customHeight="1">
      <c r="B29" s="45"/>
      <c r="C29" s="46"/>
      <c r="D29" s="46"/>
      <c r="E29" s="46"/>
      <c r="F29" s="47" t="s">
        <v>45</v>
      </c>
      <c r="G29" s="46"/>
      <c r="H29" s="46"/>
      <c r="I29" s="46"/>
      <c r="J29" s="46"/>
      <c r="K29" s="46"/>
      <c r="L29" s="333">
        <v>0.15</v>
      </c>
      <c r="M29" s="334"/>
      <c r="N29" s="334"/>
      <c r="O29" s="334"/>
      <c r="P29" s="46"/>
      <c r="Q29" s="46"/>
      <c r="R29" s="46"/>
      <c r="S29" s="46"/>
      <c r="T29" s="46"/>
      <c r="U29" s="46"/>
      <c r="V29" s="46"/>
      <c r="W29" s="335">
        <f>ROUND(BC51,2)</f>
        <v>0</v>
      </c>
      <c r="X29" s="334"/>
      <c r="Y29" s="334"/>
      <c r="Z29" s="334"/>
      <c r="AA29" s="334"/>
      <c r="AB29" s="334"/>
      <c r="AC29" s="334"/>
      <c r="AD29" s="334"/>
      <c r="AE29" s="334"/>
      <c r="AF29" s="46"/>
      <c r="AG29" s="46"/>
      <c r="AH29" s="46"/>
      <c r="AI29" s="46"/>
      <c r="AJ29" s="46"/>
      <c r="AK29" s="335">
        <v>0</v>
      </c>
      <c r="AL29" s="334"/>
      <c r="AM29" s="334"/>
      <c r="AN29" s="334"/>
      <c r="AO29" s="334"/>
      <c r="AP29" s="46"/>
      <c r="AQ29" s="48"/>
      <c r="BE29" s="323"/>
    </row>
    <row r="30" spans="2:71" s="2" customFormat="1" ht="14.45" hidden="1" customHeight="1">
      <c r="B30" s="45"/>
      <c r="C30" s="46"/>
      <c r="D30" s="46"/>
      <c r="E30" s="46"/>
      <c r="F30" s="47" t="s">
        <v>46</v>
      </c>
      <c r="G30" s="46"/>
      <c r="H30" s="46"/>
      <c r="I30" s="46"/>
      <c r="J30" s="46"/>
      <c r="K30" s="46"/>
      <c r="L30" s="333">
        <v>0</v>
      </c>
      <c r="M30" s="334"/>
      <c r="N30" s="334"/>
      <c r="O30" s="334"/>
      <c r="P30" s="46"/>
      <c r="Q30" s="46"/>
      <c r="R30" s="46"/>
      <c r="S30" s="46"/>
      <c r="T30" s="46"/>
      <c r="U30" s="46"/>
      <c r="V30" s="46"/>
      <c r="W30" s="335">
        <f>ROUND(BD51,2)</f>
        <v>0</v>
      </c>
      <c r="X30" s="334"/>
      <c r="Y30" s="334"/>
      <c r="Z30" s="334"/>
      <c r="AA30" s="334"/>
      <c r="AB30" s="334"/>
      <c r="AC30" s="334"/>
      <c r="AD30" s="334"/>
      <c r="AE30" s="334"/>
      <c r="AF30" s="46"/>
      <c r="AG30" s="46"/>
      <c r="AH30" s="46"/>
      <c r="AI30" s="46"/>
      <c r="AJ30" s="46"/>
      <c r="AK30" s="335">
        <v>0</v>
      </c>
      <c r="AL30" s="334"/>
      <c r="AM30" s="334"/>
      <c r="AN30" s="334"/>
      <c r="AO30" s="334"/>
      <c r="AP30" s="46"/>
      <c r="AQ30" s="48"/>
      <c r="BE30" s="323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3"/>
    </row>
    <row r="32" spans="2:71" s="1" customFormat="1" ht="25.9" customHeight="1">
      <c r="B32" s="39"/>
      <c r="C32" s="49"/>
      <c r="D32" s="50" t="s">
        <v>47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48</v>
      </c>
      <c r="U32" s="51"/>
      <c r="V32" s="51"/>
      <c r="W32" s="51"/>
      <c r="X32" s="336" t="s">
        <v>49</v>
      </c>
      <c r="Y32" s="337"/>
      <c r="Z32" s="337"/>
      <c r="AA32" s="337"/>
      <c r="AB32" s="337"/>
      <c r="AC32" s="51"/>
      <c r="AD32" s="51"/>
      <c r="AE32" s="51"/>
      <c r="AF32" s="51"/>
      <c r="AG32" s="51"/>
      <c r="AH32" s="51"/>
      <c r="AI32" s="51"/>
      <c r="AJ32" s="51"/>
      <c r="AK32" s="338">
        <f>SUM(AK23:AK30)</f>
        <v>0</v>
      </c>
      <c r="AL32" s="337"/>
      <c r="AM32" s="337"/>
      <c r="AN32" s="337"/>
      <c r="AO32" s="339"/>
      <c r="AP32" s="49"/>
      <c r="AQ32" s="53"/>
      <c r="BE32" s="323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50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07/2017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40" t="str">
        <f>K6</f>
        <v>D.1.4.3.-ÚT_REKONSTRUKCE OBJEKTU UHROVA 107/23, OSTRAVA-HEŘMANICE</v>
      </c>
      <c r="M42" s="341"/>
      <c r="N42" s="341"/>
      <c r="O42" s="341"/>
      <c r="P42" s="341"/>
      <c r="Q42" s="341"/>
      <c r="R42" s="341"/>
      <c r="S42" s="341"/>
      <c r="T42" s="341"/>
      <c r="U42" s="341"/>
      <c r="V42" s="341"/>
      <c r="W42" s="341"/>
      <c r="X42" s="341"/>
      <c r="Y42" s="341"/>
      <c r="Z42" s="341"/>
      <c r="AA42" s="341"/>
      <c r="AB42" s="341"/>
      <c r="AC42" s="341"/>
      <c r="AD42" s="341"/>
      <c r="AE42" s="341"/>
      <c r="AF42" s="341"/>
      <c r="AG42" s="341"/>
      <c r="AH42" s="341"/>
      <c r="AI42" s="341"/>
      <c r="AJ42" s="341"/>
      <c r="AK42" s="341"/>
      <c r="AL42" s="341"/>
      <c r="AM42" s="341"/>
      <c r="AN42" s="341"/>
      <c r="AO42" s="341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OSTRAVA-HEŘMANICE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42" t="str">
        <f>IF(AN8= "","",AN8)</f>
        <v>28. 4. 2017</v>
      </c>
      <c r="AN44" s="342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ČTYŘLÍSTEK-PŘÍSPĚVKOVÁ ORGANIZACE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43" t="str">
        <f>IF(E17="","",E17)</f>
        <v xml:space="preserve"> </v>
      </c>
      <c r="AN46" s="343"/>
      <c r="AO46" s="343"/>
      <c r="AP46" s="343"/>
      <c r="AQ46" s="61"/>
      <c r="AR46" s="59"/>
      <c r="AS46" s="344" t="s">
        <v>51</v>
      </c>
      <c r="AT46" s="345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46"/>
      <c r="AT47" s="347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48"/>
      <c r="AT48" s="349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50" t="s">
        <v>52</v>
      </c>
      <c r="D49" s="351"/>
      <c r="E49" s="351"/>
      <c r="F49" s="351"/>
      <c r="G49" s="351"/>
      <c r="H49" s="77"/>
      <c r="I49" s="352" t="s">
        <v>53</v>
      </c>
      <c r="J49" s="351"/>
      <c r="K49" s="351"/>
      <c r="L49" s="351"/>
      <c r="M49" s="351"/>
      <c r="N49" s="351"/>
      <c r="O49" s="351"/>
      <c r="P49" s="351"/>
      <c r="Q49" s="351"/>
      <c r="R49" s="351"/>
      <c r="S49" s="351"/>
      <c r="T49" s="351"/>
      <c r="U49" s="351"/>
      <c r="V49" s="351"/>
      <c r="W49" s="351"/>
      <c r="X49" s="351"/>
      <c r="Y49" s="351"/>
      <c r="Z49" s="351"/>
      <c r="AA49" s="351"/>
      <c r="AB49" s="351"/>
      <c r="AC49" s="351"/>
      <c r="AD49" s="351"/>
      <c r="AE49" s="351"/>
      <c r="AF49" s="351"/>
      <c r="AG49" s="353" t="s">
        <v>54</v>
      </c>
      <c r="AH49" s="351"/>
      <c r="AI49" s="351"/>
      <c r="AJ49" s="351"/>
      <c r="AK49" s="351"/>
      <c r="AL49" s="351"/>
      <c r="AM49" s="351"/>
      <c r="AN49" s="352" t="s">
        <v>55</v>
      </c>
      <c r="AO49" s="351"/>
      <c r="AP49" s="351"/>
      <c r="AQ49" s="78" t="s">
        <v>56</v>
      </c>
      <c r="AR49" s="59"/>
      <c r="AS49" s="79" t="s">
        <v>57</v>
      </c>
      <c r="AT49" s="80" t="s">
        <v>58</v>
      </c>
      <c r="AU49" s="80" t="s">
        <v>59</v>
      </c>
      <c r="AV49" s="80" t="s">
        <v>60</v>
      </c>
      <c r="AW49" s="80" t="s">
        <v>61</v>
      </c>
      <c r="AX49" s="80" t="s">
        <v>62</v>
      </c>
      <c r="AY49" s="80" t="s">
        <v>63</v>
      </c>
      <c r="AZ49" s="80" t="s">
        <v>64</v>
      </c>
      <c r="BA49" s="80" t="s">
        <v>65</v>
      </c>
      <c r="BB49" s="80" t="s">
        <v>66</v>
      </c>
      <c r="BC49" s="80" t="s">
        <v>67</v>
      </c>
      <c r="BD49" s="81" t="s">
        <v>68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69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61">
        <f>ROUND(AG52,2)</f>
        <v>0</v>
      </c>
      <c r="AH51" s="361"/>
      <c r="AI51" s="361"/>
      <c r="AJ51" s="361"/>
      <c r="AK51" s="361"/>
      <c r="AL51" s="361"/>
      <c r="AM51" s="361"/>
      <c r="AN51" s="362">
        <f>SUM(AG51,AT51)</f>
        <v>0</v>
      </c>
      <c r="AO51" s="362"/>
      <c r="AP51" s="362"/>
      <c r="AQ51" s="87" t="s">
        <v>21</v>
      </c>
      <c r="AR51" s="69"/>
      <c r="AS51" s="88">
        <f>ROUND(AS52,2)</f>
        <v>0</v>
      </c>
      <c r="AT51" s="89">
        <f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 t="shared" ref="AZ51:BD52" si="0">ROUND(AZ52,2)</f>
        <v>0</v>
      </c>
      <c r="BA51" s="89">
        <f t="shared" si="0"/>
        <v>0</v>
      </c>
      <c r="BB51" s="89">
        <f t="shared" si="0"/>
        <v>0</v>
      </c>
      <c r="BC51" s="89">
        <f t="shared" si="0"/>
        <v>0</v>
      </c>
      <c r="BD51" s="91">
        <f t="shared" si="0"/>
        <v>0</v>
      </c>
      <c r="BS51" s="92" t="s">
        <v>70</v>
      </c>
      <c r="BT51" s="92" t="s">
        <v>71</v>
      </c>
      <c r="BU51" s="93" t="s">
        <v>72</v>
      </c>
      <c r="BV51" s="92" t="s">
        <v>73</v>
      </c>
      <c r="BW51" s="92" t="s">
        <v>7</v>
      </c>
      <c r="BX51" s="92" t="s">
        <v>74</v>
      </c>
      <c r="CL51" s="92" t="s">
        <v>21</v>
      </c>
    </row>
    <row r="52" spans="1:91" s="5" customFormat="1" ht="22.5" customHeight="1">
      <c r="B52" s="94"/>
      <c r="C52" s="95"/>
      <c r="D52" s="357" t="s">
        <v>16</v>
      </c>
      <c r="E52" s="357"/>
      <c r="F52" s="357"/>
      <c r="G52" s="357"/>
      <c r="H52" s="357"/>
      <c r="I52" s="96"/>
      <c r="J52" s="357" t="s">
        <v>75</v>
      </c>
      <c r="K52" s="357"/>
      <c r="L52" s="357"/>
      <c r="M52" s="357"/>
      <c r="N52" s="357"/>
      <c r="O52" s="357"/>
      <c r="P52" s="357"/>
      <c r="Q52" s="357"/>
      <c r="R52" s="357"/>
      <c r="S52" s="357"/>
      <c r="T52" s="357"/>
      <c r="U52" s="357"/>
      <c r="V52" s="357"/>
      <c r="W52" s="357"/>
      <c r="X52" s="357"/>
      <c r="Y52" s="357"/>
      <c r="Z52" s="357"/>
      <c r="AA52" s="357"/>
      <c r="AB52" s="357"/>
      <c r="AC52" s="357"/>
      <c r="AD52" s="357"/>
      <c r="AE52" s="357"/>
      <c r="AF52" s="357"/>
      <c r="AG52" s="356">
        <f>ROUND(AG53,2)</f>
        <v>0</v>
      </c>
      <c r="AH52" s="355"/>
      <c r="AI52" s="355"/>
      <c r="AJ52" s="355"/>
      <c r="AK52" s="355"/>
      <c r="AL52" s="355"/>
      <c r="AM52" s="355"/>
      <c r="AN52" s="354">
        <f>SUM(AG52,AT52)</f>
        <v>0</v>
      </c>
      <c r="AO52" s="355"/>
      <c r="AP52" s="355"/>
      <c r="AQ52" s="97" t="s">
        <v>76</v>
      </c>
      <c r="AR52" s="98"/>
      <c r="AS52" s="99">
        <f>ROUND(AS53,2)</f>
        <v>0</v>
      </c>
      <c r="AT52" s="100">
        <f>ROUND(SUM(AV52:AW52),2)</f>
        <v>0</v>
      </c>
      <c r="AU52" s="101">
        <f>ROUND(AU53,5)</f>
        <v>0</v>
      </c>
      <c r="AV52" s="100">
        <f>ROUND(AZ52*L26,2)</f>
        <v>0</v>
      </c>
      <c r="AW52" s="100">
        <f>ROUND(BA52*L27,2)</f>
        <v>0</v>
      </c>
      <c r="AX52" s="100">
        <f>ROUND(BB52*L26,2)</f>
        <v>0</v>
      </c>
      <c r="AY52" s="100">
        <f>ROUND(BC52*L27,2)</f>
        <v>0</v>
      </c>
      <c r="AZ52" s="100">
        <f t="shared" si="0"/>
        <v>0</v>
      </c>
      <c r="BA52" s="100">
        <f t="shared" si="0"/>
        <v>0</v>
      </c>
      <c r="BB52" s="100">
        <f t="shared" si="0"/>
        <v>0</v>
      </c>
      <c r="BC52" s="100">
        <f t="shared" si="0"/>
        <v>0</v>
      </c>
      <c r="BD52" s="102">
        <f t="shared" si="0"/>
        <v>0</v>
      </c>
      <c r="BS52" s="103" t="s">
        <v>70</v>
      </c>
      <c r="BT52" s="103" t="s">
        <v>77</v>
      </c>
      <c r="BU52" s="103" t="s">
        <v>72</v>
      </c>
      <c r="BV52" s="103" t="s">
        <v>73</v>
      </c>
      <c r="BW52" s="103" t="s">
        <v>78</v>
      </c>
      <c r="BX52" s="103" t="s">
        <v>7</v>
      </c>
      <c r="CL52" s="103" t="s">
        <v>21</v>
      </c>
      <c r="CM52" s="103" t="s">
        <v>77</v>
      </c>
    </row>
    <row r="53" spans="1:91" s="6" customFormat="1" ht="34.5" customHeight="1">
      <c r="A53" s="104" t="s">
        <v>79</v>
      </c>
      <c r="B53" s="105"/>
      <c r="C53" s="106"/>
      <c r="D53" s="106"/>
      <c r="E53" s="360" t="s">
        <v>16</v>
      </c>
      <c r="F53" s="360"/>
      <c r="G53" s="360"/>
      <c r="H53" s="360"/>
      <c r="I53" s="360"/>
      <c r="J53" s="106"/>
      <c r="K53" s="360" t="s">
        <v>80</v>
      </c>
      <c r="L53" s="360"/>
      <c r="M53" s="360"/>
      <c r="N53" s="360"/>
      <c r="O53" s="360"/>
      <c r="P53" s="360"/>
      <c r="Q53" s="360"/>
      <c r="R53" s="360"/>
      <c r="S53" s="360"/>
      <c r="T53" s="360"/>
      <c r="U53" s="360"/>
      <c r="V53" s="360"/>
      <c r="W53" s="360"/>
      <c r="X53" s="360"/>
      <c r="Y53" s="360"/>
      <c r="Z53" s="360"/>
      <c r="AA53" s="360"/>
      <c r="AB53" s="360"/>
      <c r="AC53" s="360"/>
      <c r="AD53" s="360"/>
      <c r="AE53" s="360"/>
      <c r="AF53" s="360"/>
      <c r="AG53" s="358">
        <f>'07-2017 - D.1.4.3.-VYTÁPĚ...'!J29</f>
        <v>0</v>
      </c>
      <c r="AH53" s="359"/>
      <c r="AI53" s="359"/>
      <c r="AJ53" s="359"/>
      <c r="AK53" s="359"/>
      <c r="AL53" s="359"/>
      <c r="AM53" s="359"/>
      <c r="AN53" s="358">
        <f>SUM(AG53,AT53)</f>
        <v>0</v>
      </c>
      <c r="AO53" s="359"/>
      <c r="AP53" s="359"/>
      <c r="AQ53" s="107" t="s">
        <v>81</v>
      </c>
      <c r="AR53" s="108"/>
      <c r="AS53" s="109">
        <v>0</v>
      </c>
      <c r="AT53" s="110">
        <f>ROUND(SUM(AV53:AW53),2)</f>
        <v>0</v>
      </c>
      <c r="AU53" s="111">
        <f>'07-2017 - D.1.4.3.-VYTÁPĚ...'!P98</f>
        <v>0</v>
      </c>
      <c r="AV53" s="110">
        <f>'07-2017 - D.1.4.3.-VYTÁPĚ...'!J32</f>
        <v>0</v>
      </c>
      <c r="AW53" s="110">
        <f>'07-2017 - D.1.4.3.-VYTÁPĚ...'!J33</f>
        <v>0</v>
      </c>
      <c r="AX53" s="110">
        <f>'07-2017 - D.1.4.3.-VYTÁPĚ...'!J34</f>
        <v>0</v>
      </c>
      <c r="AY53" s="110">
        <f>'07-2017 - D.1.4.3.-VYTÁPĚ...'!J35</f>
        <v>0</v>
      </c>
      <c r="AZ53" s="110">
        <f>'07-2017 - D.1.4.3.-VYTÁPĚ...'!F32</f>
        <v>0</v>
      </c>
      <c r="BA53" s="110">
        <f>'07-2017 - D.1.4.3.-VYTÁPĚ...'!F33</f>
        <v>0</v>
      </c>
      <c r="BB53" s="110">
        <f>'07-2017 - D.1.4.3.-VYTÁPĚ...'!F34</f>
        <v>0</v>
      </c>
      <c r="BC53" s="110">
        <f>'07-2017 - D.1.4.3.-VYTÁPĚ...'!F35</f>
        <v>0</v>
      </c>
      <c r="BD53" s="112">
        <f>'07-2017 - D.1.4.3.-VYTÁPĚ...'!F36</f>
        <v>0</v>
      </c>
      <c r="BT53" s="113" t="s">
        <v>82</v>
      </c>
      <c r="BV53" s="113" t="s">
        <v>73</v>
      </c>
      <c r="BW53" s="113" t="s">
        <v>83</v>
      </c>
      <c r="BX53" s="113" t="s">
        <v>78</v>
      </c>
      <c r="CL53" s="113" t="s">
        <v>21</v>
      </c>
    </row>
    <row r="54" spans="1:91" s="1" customFormat="1" ht="30" customHeight="1">
      <c r="B54" s="39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5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9"/>
    </row>
  </sheetData>
  <sheetProtection algorithmName="SHA-512" hashValue="MhmWTpxNCNIZcckkXrU1Rz7CzoAXHBw5IhQ7e1j9iz4pk9tlRKkxj656uFuSzSQX+9+wXefpltBy2jeYl5r92Q==" saltValue="eThKZ/XP/7nfV8xu+NN74A==" spinCount="100000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3" location="'07-2017 - D.1.4.3.-VYTÁPĚ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0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5"/>
      <c r="C1" s="115"/>
      <c r="D1" s="116" t="s">
        <v>1</v>
      </c>
      <c r="E1" s="115"/>
      <c r="F1" s="117" t="s">
        <v>84</v>
      </c>
      <c r="G1" s="371" t="s">
        <v>85</v>
      </c>
      <c r="H1" s="371"/>
      <c r="I1" s="118"/>
      <c r="J1" s="117" t="s">
        <v>86</v>
      </c>
      <c r="K1" s="116" t="s">
        <v>87</v>
      </c>
      <c r="L1" s="117" t="s">
        <v>88</v>
      </c>
      <c r="M1" s="117"/>
      <c r="N1" s="117"/>
      <c r="O1" s="117"/>
      <c r="P1" s="117"/>
      <c r="Q1" s="117"/>
      <c r="R1" s="117"/>
      <c r="S1" s="117"/>
      <c r="T1" s="11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2" t="s">
        <v>83</v>
      </c>
    </row>
    <row r="3" spans="1:70" ht="6.95" customHeight="1">
      <c r="B3" s="23"/>
      <c r="C3" s="24"/>
      <c r="D3" s="24"/>
      <c r="E3" s="24"/>
      <c r="F3" s="24"/>
      <c r="G3" s="24"/>
      <c r="H3" s="24"/>
      <c r="I3" s="119"/>
      <c r="J3" s="24"/>
      <c r="K3" s="25"/>
      <c r="AT3" s="22" t="s">
        <v>77</v>
      </c>
    </row>
    <row r="4" spans="1:70" ht="36.950000000000003" customHeight="1">
      <c r="B4" s="26"/>
      <c r="C4" s="27"/>
      <c r="D4" s="28" t="s">
        <v>89</v>
      </c>
      <c r="E4" s="27"/>
      <c r="F4" s="27"/>
      <c r="G4" s="27"/>
      <c r="H4" s="27"/>
      <c r="I4" s="120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0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20"/>
      <c r="J6" s="27"/>
      <c r="K6" s="29"/>
    </row>
    <row r="7" spans="1:70" ht="22.5" customHeight="1">
      <c r="B7" s="26"/>
      <c r="C7" s="27"/>
      <c r="D7" s="27"/>
      <c r="E7" s="364" t="str">
        <f>'Rekapitulace stavby'!K6</f>
        <v>D.1.4.3.-ÚT_REKONSTRUKCE OBJEKTU UHROVA 107/23, OSTRAVA-HEŘMANICE</v>
      </c>
      <c r="F7" s="365"/>
      <c r="G7" s="365"/>
      <c r="H7" s="365"/>
      <c r="I7" s="120"/>
      <c r="J7" s="27"/>
      <c r="K7" s="29"/>
    </row>
    <row r="8" spans="1:70">
      <c r="B8" s="26"/>
      <c r="C8" s="27"/>
      <c r="D8" s="35" t="s">
        <v>90</v>
      </c>
      <c r="E8" s="27"/>
      <c r="F8" s="27"/>
      <c r="G8" s="27"/>
      <c r="H8" s="27"/>
      <c r="I8" s="120"/>
      <c r="J8" s="27"/>
      <c r="K8" s="29"/>
    </row>
    <row r="9" spans="1:70" s="1" customFormat="1" ht="22.5" customHeight="1">
      <c r="B9" s="39"/>
      <c r="C9" s="40"/>
      <c r="D9" s="40"/>
      <c r="E9" s="364" t="s">
        <v>91</v>
      </c>
      <c r="F9" s="366"/>
      <c r="G9" s="366"/>
      <c r="H9" s="366"/>
      <c r="I9" s="121"/>
      <c r="J9" s="40"/>
      <c r="K9" s="43"/>
    </row>
    <row r="10" spans="1:70" s="1" customFormat="1">
      <c r="B10" s="39"/>
      <c r="C10" s="40"/>
      <c r="D10" s="35" t="s">
        <v>92</v>
      </c>
      <c r="E10" s="40"/>
      <c r="F10" s="40"/>
      <c r="G10" s="40"/>
      <c r="H10" s="40"/>
      <c r="I10" s="121"/>
      <c r="J10" s="40"/>
      <c r="K10" s="43"/>
    </row>
    <row r="11" spans="1:70" s="1" customFormat="1" ht="36.950000000000003" customHeight="1">
      <c r="B11" s="39"/>
      <c r="C11" s="40"/>
      <c r="D11" s="40"/>
      <c r="E11" s="367" t="s">
        <v>93</v>
      </c>
      <c r="F11" s="366"/>
      <c r="G11" s="366"/>
      <c r="H11" s="366"/>
      <c r="I11" s="121"/>
      <c r="J11" s="40"/>
      <c r="K11" s="43"/>
    </row>
    <row r="12" spans="1:70" s="1" customFormat="1" ht="13.5">
      <c r="B12" s="39"/>
      <c r="C12" s="40"/>
      <c r="D12" s="40"/>
      <c r="E12" s="40"/>
      <c r="F12" s="40"/>
      <c r="G12" s="40"/>
      <c r="H12" s="40"/>
      <c r="I12" s="121"/>
      <c r="J12" s="40"/>
      <c r="K12" s="43"/>
    </row>
    <row r="13" spans="1:70" s="1" customFormat="1" ht="14.45" customHeight="1">
      <c r="B13" s="39"/>
      <c r="C13" s="40"/>
      <c r="D13" s="35" t="s">
        <v>20</v>
      </c>
      <c r="E13" s="40"/>
      <c r="F13" s="33" t="s">
        <v>21</v>
      </c>
      <c r="G13" s="40"/>
      <c r="H13" s="40"/>
      <c r="I13" s="122" t="s">
        <v>22</v>
      </c>
      <c r="J13" s="33" t="s">
        <v>21</v>
      </c>
      <c r="K13" s="43"/>
    </row>
    <row r="14" spans="1:70" s="1" customFormat="1" ht="14.45" customHeight="1">
      <c r="B14" s="39"/>
      <c r="C14" s="40"/>
      <c r="D14" s="35" t="s">
        <v>23</v>
      </c>
      <c r="E14" s="40"/>
      <c r="F14" s="33" t="s">
        <v>24</v>
      </c>
      <c r="G14" s="40"/>
      <c r="H14" s="40"/>
      <c r="I14" s="122" t="s">
        <v>25</v>
      </c>
      <c r="J14" s="123" t="str">
        <f>'Rekapitulace stavby'!AN8</f>
        <v>28. 4. 2017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1"/>
      <c r="J15" s="40"/>
      <c r="K15" s="43"/>
    </row>
    <row r="16" spans="1:70" s="1" customFormat="1" ht="14.45" customHeight="1">
      <c r="B16" s="39"/>
      <c r="C16" s="40"/>
      <c r="D16" s="35" t="s">
        <v>27</v>
      </c>
      <c r="E16" s="40"/>
      <c r="F16" s="40"/>
      <c r="G16" s="40"/>
      <c r="H16" s="40"/>
      <c r="I16" s="122" t="s">
        <v>28</v>
      </c>
      <c r="J16" s="33" t="s">
        <v>21</v>
      </c>
      <c r="K16" s="43"/>
    </row>
    <row r="17" spans="2:11" s="1" customFormat="1" ht="18" customHeight="1">
      <c r="B17" s="39"/>
      <c r="C17" s="40"/>
      <c r="D17" s="40"/>
      <c r="E17" s="33" t="s">
        <v>29</v>
      </c>
      <c r="F17" s="40"/>
      <c r="G17" s="40"/>
      <c r="H17" s="40"/>
      <c r="I17" s="122" t="s">
        <v>30</v>
      </c>
      <c r="J17" s="33" t="s">
        <v>21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1"/>
      <c r="J18" s="40"/>
      <c r="K18" s="43"/>
    </row>
    <row r="19" spans="2:11" s="1" customFormat="1" ht="14.45" customHeight="1">
      <c r="B19" s="39"/>
      <c r="C19" s="40"/>
      <c r="D19" s="35" t="s">
        <v>31</v>
      </c>
      <c r="E19" s="40"/>
      <c r="F19" s="40"/>
      <c r="G19" s="40"/>
      <c r="H19" s="40"/>
      <c r="I19" s="122" t="s">
        <v>28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2" t="s">
        <v>30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1"/>
      <c r="J21" s="40"/>
      <c r="K21" s="43"/>
    </row>
    <row r="22" spans="2:11" s="1" customFormat="1" ht="14.45" customHeight="1">
      <c r="B22" s="39"/>
      <c r="C22" s="40"/>
      <c r="D22" s="35" t="s">
        <v>33</v>
      </c>
      <c r="E22" s="40"/>
      <c r="F22" s="40"/>
      <c r="G22" s="40"/>
      <c r="H22" s="40"/>
      <c r="I22" s="122" t="s">
        <v>28</v>
      </c>
      <c r="J22" s="33" t="str">
        <f>IF('Rekapitulace stavby'!AN16="","",'Rekapitulace stavby'!AN16)</f>
        <v/>
      </c>
      <c r="K22" s="43"/>
    </row>
    <row r="23" spans="2:11" s="1" customFormat="1" ht="18" customHeight="1">
      <c r="B23" s="39"/>
      <c r="C23" s="40"/>
      <c r="D23" s="40"/>
      <c r="E23" s="33" t="str">
        <f>IF('Rekapitulace stavby'!E17="","",'Rekapitulace stavby'!E17)</f>
        <v xml:space="preserve"> </v>
      </c>
      <c r="F23" s="40"/>
      <c r="G23" s="40"/>
      <c r="H23" s="40"/>
      <c r="I23" s="122" t="s">
        <v>30</v>
      </c>
      <c r="J23" s="33" t="str">
        <f>IF('Rekapitulace stavby'!AN17="","",'Rekapitulace stavby'!AN17)</f>
        <v/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1"/>
      <c r="J24" s="40"/>
      <c r="K24" s="43"/>
    </row>
    <row r="25" spans="2:11" s="1" customFormat="1" ht="14.45" customHeight="1">
      <c r="B25" s="39"/>
      <c r="C25" s="40"/>
      <c r="D25" s="35" t="s">
        <v>36</v>
      </c>
      <c r="E25" s="40"/>
      <c r="F25" s="40"/>
      <c r="G25" s="40"/>
      <c r="H25" s="40"/>
      <c r="I25" s="121"/>
      <c r="J25" s="40"/>
      <c r="K25" s="43"/>
    </row>
    <row r="26" spans="2:11" s="7" customFormat="1" ht="22.5" customHeight="1">
      <c r="B26" s="124"/>
      <c r="C26" s="125"/>
      <c r="D26" s="125"/>
      <c r="E26" s="329" t="s">
        <v>21</v>
      </c>
      <c r="F26" s="329"/>
      <c r="G26" s="329"/>
      <c r="H26" s="329"/>
      <c r="I26" s="126"/>
      <c r="J26" s="125"/>
      <c r="K26" s="127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1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8"/>
      <c r="J28" s="83"/>
      <c r="K28" s="129"/>
    </row>
    <row r="29" spans="2:11" s="1" customFormat="1" ht="25.35" customHeight="1">
      <c r="B29" s="39"/>
      <c r="C29" s="40"/>
      <c r="D29" s="130" t="s">
        <v>37</v>
      </c>
      <c r="E29" s="40"/>
      <c r="F29" s="40"/>
      <c r="G29" s="40"/>
      <c r="H29" s="40"/>
      <c r="I29" s="121"/>
      <c r="J29" s="131">
        <f>ROUND(J98,2)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28"/>
      <c r="J30" s="83"/>
      <c r="K30" s="129"/>
    </row>
    <row r="31" spans="2:11" s="1" customFormat="1" ht="14.45" customHeight="1">
      <c r="B31" s="39"/>
      <c r="C31" s="40"/>
      <c r="D31" s="40"/>
      <c r="E31" s="40"/>
      <c r="F31" s="44" t="s">
        <v>39</v>
      </c>
      <c r="G31" s="40"/>
      <c r="H31" s="40"/>
      <c r="I31" s="132" t="s">
        <v>38</v>
      </c>
      <c r="J31" s="44" t="s">
        <v>40</v>
      </c>
      <c r="K31" s="43"/>
    </row>
    <row r="32" spans="2:11" s="1" customFormat="1" ht="14.45" customHeight="1">
      <c r="B32" s="39"/>
      <c r="C32" s="40"/>
      <c r="D32" s="47" t="s">
        <v>41</v>
      </c>
      <c r="E32" s="47" t="s">
        <v>42</v>
      </c>
      <c r="F32" s="133">
        <f>ROUND(SUM(BE98:BE306), 2)</f>
        <v>0</v>
      </c>
      <c r="G32" s="40"/>
      <c r="H32" s="40"/>
      <c r="I32" s="134">
        <v>0.21</v>
      </c>
      <c r="J32" s="133">
        <f>ROUND(ROUND((SUM(BE98:BE306)),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43</v>
      </c>
      <c r="F33" s="133">
        <f>ROUND(SUM(BF98:BF306), 2)</f>
        <v>0</v>
      </c>
      <c r="G33" s="40"/>
      <c r="H33" s="40"/>
      <c r="I33" s="134">
        <v>0.15</v>
      </c>
      <c r="J33" s="133">
        <f>ROUND(ROUND((SUM(BF98:BF306)),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44</v>
      </c>
      <c r="F34" s="133">
        <f>ROUND(SUM(BG98:BG306), 2)</f>
        <v>0</v>
      </c>
      <c r="G34" s="40"/>
      <c r="H34" s="40"/>
      <c r="I34" s="134">
        <v>0.21</v>
      </c>
      <c r="J34" s="133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45</v>
      </c>
      <c r="F35" s="133">
        <f>ROUND(SUM(BH98:BH306), 2)</f>
        <v>0</v>
      </c>
      <c r="G35" s="40"/>
      <c r="H35" s="40"/>
      <c r="I35" s="134">
        <v>0.15</v>
      </c>
      <c r="J35" s="133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46</v>
      </c>
      <c r="F36" s="133">
        <f>ROUND(SUM(BI98:BI306), 2)</f>
        <v>0</v>
      </c>
      <c r="G36" s="40"/>
      <c r="H36" s="40"/>
      <c r="I36" s="134">
        <v>0</v>
      </c>
      <c r="J36" s="133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1"/>
      <c r="J37" s="40"/>
      <c r="K37" s="43"/>
    </row>
    <row r="38" spans="2:11" s="1" customFormat="1" ht="25.35" customHeight="1">
      <c r="B38" s="39"/>
      <c r="C38" s="135"/>
      <c r="D38" s="136" t="s">
        <v>47</v>
      </c>
      <c r="E38" s="77"/>
      <c r="F38" s="77"/>
      <c r="G38" s="137" t="s">
        <v>48</v>
      </c>
      <c r="H38" s="138" t="s">
        <v>49</v>
      </c>
      <c r="I38" s="139"/>
      <c r="J38" s="140">
        <f>SUM(J29:J36)</f>
        <v>0</v>
      </c>
      <c r="K38" s="141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2"/>
      <c r="J39" s="55"/>
      <c r="K39" s="56"/>
    </row>
    <row r="43" spans="2:11" s="1" customFormat="1" ht="6.95" customHeight="1">
      <c r="B43" s="143"/>
      <c r="C43" s="144"/>
      <c r="D43" s="144"/>
      <c r="E43" s="144"/>
      <c r="F43" s="144"/>
      <c r="G43" s="144"/>
      <c r="H43" s="144"/>
      <c r="I43" s="145"/>
      <c r="J43" s="144"/>
      <c r="K43" s="146"/>
    </row>
    <row r="44" spans="2:11" s="1" customFormat="1" ht="36.950000000000003" customHeight="1">
      <c r="B44" s="39"/>
      <c r="C44" s="28" t="s">
        <v>94</v>
      </c>
      <c r="D44" s="40"/>
      <c r="E44" s="40"/>
      <c r="F44" s="40"/>
      <c r="G44" s="40"/>
      <c r="H44" s="40"/>
      <c r="I44" s="121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1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1"/>
      <c r="J46" s="40"/>
      <c r="K46" s="43"/>
    </row>
    <row r="47" spans="2:11" s="1" customFormat="1" ht="22.5" customHeight="1">
      <c r="B47" s="39"/>
      <c r="C47" s="40"/>
      <c r="D47" s="40"/>
      <c r="E47" s="364" t="str">
        <f>E7</f>
        <v>D.1.4.3.-ÚT_REKONSTRUKCE OBJEKTU UHROVA 107/23, OSTRAVA-HEŘMANICE</v>
      </c>
      <c r="F47" s="365"/>
      <c r="G47" s="365"/>
      <c r="H47" s="365"/>
      <c r="I47" s="121"/>
      <c r="J47" s="40"/>
      <c r="K47" s="43"/>
    </row>
    <row r="48" spans="2:11">
      <c r="B48" s="26"/>
      <c r="C48" s="35" t="s">
        <v>90</v>
      </c>
      <c r="D48" s="27"/>
      <c r="E48" s="27"/>
      <c r="F48" s="27"/>
      <c r="G48" s="27"/>
      <c r="H48" s="27"/>
      <c r="I48" s="120"/>
      <c r="J48" s="27"/>
      <c r="K48" s="29"/>
    </row>
    <row r="49" spans="2:47" s="1" customFormat="1" ht="22.5" customHeight="1">
      <c r="B49" s="39"/>
      <c r="C49" s="40"/>
      <c r="D49" s="40"/>
      <c r="E49" s="364" t="s">
        <v>91</v>
      </c>
      <c r="F49" s="366"/>
      <c r="G49" s="366"/>
      <c r="H49" s="366"/>
      <c r="I49" s="121"/>
      <c r="J49" s="40"/>
      <c r="K49" s="43"/>
    </row>
    <row r="50" spans="2:47" s="1" customFormat="1" ht="14.45" customHeight="1">
      <c r="B50" s="39"/>
      <c r="C50" s="35" t="s">
        <v>92</v>
      </c>
      <c r="D50" s="40"/>
      <c r="E50" s="40"/>
      <c r="F50" s="40"/>
      <c r="G50" s="40"/>
      <c r="H50" s="40"/>
      <c r="I50" s="121"/>
      <c r="J50" s="40"/>
      <c r="K50" s="43"/>
    </row>
    <row r="51" spans="2:47" s="1" customFormat="1" ht="23.25" customHeight="1">
      <c r="B51" s="39"/>
      <c r="C51" s="40"/>
      <c r="D51" s="40"/>
      <c r="E51" s="367" t="str">
        <f>E11</f>
        <v>07/2017 - D.1.4.3.-VYTÁPĚNÍ+PLYNOINSTALACE - UHROVA 107/23</v>
      </c>
      <c r="F51" s="366"/>
      <c r="G51" s="366"/>
      <c r="H51" s="366"/>
      <c r="I51" s="121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1"/>
      <c r="J52" s="40"/>
      <c r="K52" s="43"/>
    </row>
    <row r="53" spans="2:47" s="1" customFormat="1" ht="18" customHeight="1">
      <c r="B53" s="39"/>
      <c r="C53" s="35" t="s">
        <v>23</v>
      </c>
      <c r="D53" s="40"/>
      <c r="E53" s="40"/>
      <c r="F53" s="33" t="str">
        <f>F14</f>
        <v>OSTRAVA-HEŘMANICE</v>
      </c>
      <c r="G53" s="40"/>
      <c r="H53" s="40"/>
      <c r="I53" s="122" t="s">
        <v>25</v>
      </c>
      <c r="J53" s="123" t="str">
        <f>IF(J14="","",J14)</f>
        <v>28. 4. 2017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1"/>
      <c r="J54" s="40"/>
      <c r="K54" s="43"/>
    </row>
    <row r="55" spans="2:47" s="1" customFormat="1">
      <c r="B55" s="39"/>
      <c r="C55" s="35" t="s">
        <v>27</v>
      </c>
      <c r="D55" s="40"/>
      <c r="E55" s="40"/>
      <c r="F55" s="33" t="str">
        <f>E17</f>
        <v>ČTYŘLÍSTEK-PŘÍSPĚVKOVÁ ORGANIZACE</v>
      </c>
      <c r="G55" s="40"/>
      <c r="H55" s="40"/>
      <c r="I55" s="122" t="s">
        <v>33</v>
      </c>
      <c r="J55" s="33" t="str">
        <f>E23</f>
        <v xml:space="preserve"> </v>
      </c>
      <c r="K55" s="43"/>
    </row>
    <row r="56" spans="2:47" s="1" customFormat="1" ht="14.45" customHeight="1">
      <c r="B56" s="39"/>
      <c r="C56" s="35" t="s">
        <v>31</v>
      </c>
      <c r="D56" s="40"/>
      <c r="E56" s="40"/>
      <c r="F56" s="33" t="str">
        <f>IF(E20="","",E20)</f>
        <v/>
      </c>
      <c r="G56" s="40"/>
      <c r="H56" s="40"/>
      <c r="I56" s="121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1"/>
      <c r="J57" s="40"/>
      <c r="K57" s="43"/>
    </row>
    <row r="58" spans="2:47" s="1" customFormat="1" ht="29.25" customHeight="1">
      <c r="B58" s="39"/>
      <c r="C58" s="147" t="s">
        <v>95</v>
      </c>
      <c r="D58" s="135"/>
      <c r="E58" s="135"/>
      <c r="F58" s="135"/>
      <c r="G58" s="135"/>
      <c r="H58" s="135"/>
      <c r="I58" s="148"/>
      <c r="J58" s="149" t="s">
        <v>96</v>
      </c>
      <c r="K58" s="150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1"/>
      <c r="J59" s="40"/>
      <c r="K59" s="43"/>
    </row>
    <row r="60" spans="2:47" s="1" customFormat="1" ht="29.25" customHeight="1">
      <c r="B60" s="39"/>
      <c r="C60" s="151" t="s">
        <v>97</v>
      </c>
      <c r="D60" s="40"/>
      <c r="E60" s="40"/>
      <c r="F60" s="40"/>
      <c r="G60" s="40"/>
      <c r="H60" s="40"/>
      <c r="I60" s="121"/>
      <c r="J60" s="131">
        <f>J98</f>
        <v>0</v>
      </c>
      <c r="K60" s="43"/>
      <c r="AU60" s="22" t="s">
        <v>98</v>
      </c>
    </row>
    <row r="61" spans="2:47" s="8" customFormat="1" ht="24.95" customHeight="1">
      <c r="B61" s="152"/>
      <c r="C61" s="153"/>
      <c r="D61" s="154" t="s">
        <v>99</v>
      </c>
      <c r="E61" s="155"/>
      <c r="F61" s="155"/>
      <c r="G61" s="155"/>
      <c r="H61" s="155"/>
      <c r="I61" s="156"/>
      <c r="J61" s="157">
        <f>J99</f>
        <v>0</v>
      </c>
      <c r="K61" s="158"/>
    </row>
    <row r="62" spans="2:47" s="9" customFormat="1" ht="19.899999999999999" customHeight="1">
      <c r="B62" s="159"/>
      <c r="C62" s="160"/>
      <c r="D62" s="161" t="s">
        <v>100</v>
      </c>
      <c r="E62" s="162"/>
      <c r="F62" s="162"/>
      <c r="G62" s="162"/>
      <c r="H62" s="162"/>
      <c r="I62" s="163"/>
      <c r="J62" s="164">
        <f>J100</f>
        <v>0</v>
      </c>
      <c r="K62" s="165"/>
    </row>
    <row r="63" spans="2:47" s="9" customFormat="1" ht="19.899999999999999" customHeight="1">
      <c r="B63" s="159"/>
      <c r="C63" s="160"/>
      <c r="D63" s="161" t="s">
        <v>101</v>
      </c>
      <c r="E63" s="162"/>
      <c r="F63" s="162"/>
      <c r="G63" s="162"/>
      <c r="H63" s="162"/>
      <c r="I63" s="163"/>
      <c r="J63" s="164">
        <f>J104</f>
        <v>0</v>
      </c>
      <c r="K63" s="165"/>
    </row>
    <row r="64" spans="2:47" s="9" customFormat="1" ht="19.899999999999999" customHeight="1">
      <c r="B64" s="159"/>
      <c r="C64" s="160"/>
      <c r="D64" s="161" t="s">
        <v>102</v>
      </c>
      <c r="E64" s="162"/>
      <c r="F64" s="162"/>
      <c r="G64" s="162"/>
      <c r="H64" s="162"/>
      <c r="I64" s="163"/>
      <c r="J64" s="164">
        <f>J108</f>
        <v>0</v>
      </c>
      <c r="K64" s="165"/>
    </row>
    <row r="65" spans="2:11" s="9" customFormat="1" ht="19.899999999999999" customHeight="1">
      <c r="B65" s="159"/>
      <c r="C65" s="160"/>
      <c r="D65" s="161" t="s">
        <v>103</v>
      </c>
      <c r="E65" s="162"/>
      <c r="F65" s="162"/>
      <c r="G65" s="162"/>
      <c r="H65" s="162"/>
      <c r="I65" s="163"/>
      <c r="J65" s="164">
        <f>J112</f>
        <v>0</v>
      </c>
      <c r="K65" s="165"/>
    </row>
    <row r="66" spans="2:11" s="8" customFormat="1" ht="24.95" customHeight="1">
      <c r="B66" s="152"/>
      <c r="C66" s="153"/>
      <c r="D66" s="154" t="s">
        <v>104</v>
      </c>
      <c r="E66" s="155"/>
      <c r="F66" s="155"/>
      <c r="G66" s="155"/>
      <c r="H66" s="155"/>
      <c r="I66" s="156"/>
      <c r="J66" s="157">
        <f>J127</f>
        <v>0</v>
      </c>
      <c r="K66" s="158"/>
    </row>
    <row r="67" spans="2:11" s="9" customFormat="1" ht="19.899999999999999" customHeight="1">
      <c r="B67" s="159"/>
      <c r="C67" s="160"/>
      <c r="D67" s="161" t="s">
        <v>105</v>
      </c>
      <c r="E67" s="162"/>
      <c r="F67" s="162"/>
      <c r="G67" s="162"/>
      <c r="H67" s="162"/>
      <c r="I67" s="163"/>
      <c r="J67" s="164">
        <f>J128</f>
        <v>0</v>
      </c>
      <c r="K67" s="165"/>
    </row>
    <row r="68" spans="2:11" s="9" customFormat="1" ht="19.899999999999999" customHeight="1">
      <c r="B68" s="159"/>
      <c r="C68" s="160"/>
      <c r="D68" s="161" t="s">
        <v>106</v>
      </c>
      <c r="E68" s="162"/>
      <c r="F68" s="162"/>
      <c r="G68" s="162"/>
      <c r="H68" s="162"/>
      <c r="I68" s="163"/>
      <c r="J68" s="164">
        <f>J141</f>
        <v>0</v>
      </c>
      <c r="K68" s="165"/>
    </row>
    <row r="69" spans="2:11" s="9" customFormat="1" ht="19.899999999999999" customHeight="1">
      <c r="B69" s="159"/>
      <c r="C69" s="160"/>
      <c r="D69" s="161" t="s">
        <v>107</v>
      </c>
      <c r="E69" s="162"/>
      <c r="F69" s="162"/>
      <c r="G69" s="162"/>
      <c r="H69" s="162"/>
      <c r="I69" s="163"/>
      <c r="J69" s="164">
        <f>J163</f>
        <v>0</v>
      </c>
      <c r="K69" s="165"/>
    </row>
    <row r="70" spans="2:11" s="9" customFormat="1" ht="19.899999999999999" customHeight="1">
      <c r="B70" s="159"/>
      <c r="C70" s="160"/>
      <c r="D70" s="161" t="s">
        <v>108</v>
      </c>
      <c r="E70" s="162"/>
      <c r="F70" s="162"/>
      <c r="G70" s="162"/>
      <c r="H70" s="162"/>
      <c r="I70" s="163"/>
      <c r="J70" s="164">
        <f>J179</f>
        <v>0</v>
      </c>
      <c r="K70" s="165"/>
    </row>
    <row r="71" spans="2:11" s="9" customFormat="1" ht="19.899999999999999" customHeight="1">
      <c r="B71" s="159"/>
      <c r="C71" s="160"/>
      <c r="D71" s="161" t="s">
        <v>109</v>
      </c>
      <c r="E71" s="162"/>
      <c r="F71" s="162"/>
      <c r="G71" s="162"/>
      <c r="H71" s="162"/>
      <c r="I71" s="163"/>
      <c r="J71" s="164">
        <f>J183</f>
        <v>0</v>
      </c>
      <c r="K71" s="165"/>
    </row>
    <row r="72" spans="2:11" s="9" customFormat="1" ht="19.899999999999999" customHeight="1">
      <c r="B72" s="159"/>
      <c r="C72" s="160"/>
      <c r="D72" s="161" t="s">
        <v>110</v>
      </c>
      <c r="E72" s="162"/>
      <c r="F72" s="162"/>
      <c r="G72" s="162"/>
      <c r="H72" s="162"/>
      <c r="I72" s="163"/>
      <c r="J72" s="164">
        <f>J209</f>
        <v>0</v>
      </c>
      <c r="K72" s="165"/>
    </row>
    <row r="73" spans="2:11" s="9" customFormat="1" ht="19.899999999999999" customHeight="1">
      <c r="B73" s="159"/>
      <c r="C73" s="160"/>
      <c r="D73" s="161" t="s">
        <v>111</v>
      </c>
      <c r="E73" s="162"/>
      <c r="F73" s="162"/>
      <c r="G73" s="162"/>
      <c r="H73" s="162"/>
      <c r="I73" s="163"/>
      <c r="J73" s="164">
        <f>J243</f>
        <v>0</v>
      </c>
      <c r="K73" s="165"/>
    </row>
    <row r="74" spans="2:11" s="9" customFormat="1" ht="19.899999999999999" customHeight="1">
      <c r="B74" s="159"/>
      <c r="C74" s="160"/>
      <c r="D74" s="161" t="s">
        <v>112</v>
      </c>
      <c r="E74" s="162"/>
      <c r="F74" s="162"/>
      <c r="G74" s="162"/>
      <c r="H74" s="162"/>
      <c r="I74" s="163"/>
      <c r="J74" s="164">
        <f>J300</f>
        <v>0</v>
      </c>
      <c r="K74" s="165"/>
    </row>
    <row r="75" spans="2:11" s="8" customFormat="1" ht="24.95" customHeight="1">
      <c r="B75" s="152"/>
      <c r="C75" s="153"/>
      <c r="D75" s="154" t="s">
        <v>113</v>
      </c>
      <c r="E75" s="155"/>
      <c r="F75" s="155"/>
      <c r="G75" s="155"/>
      <c r="H75" s="155"/>
      <c r="I75" s="156"/>
      <c r="J75" s="157">
        <f>J303</f>
        <v>0</v>
      </c>
      <c r="K75" s="158"/>
    </row>
    <row r="76" spans="2:11" s="9" customFormat="1" ht="19.899999999999999" customHeight="1">
      <c r="B76" s="159"/>
      <c r="C76" s="160"/>
      <c r="D76" s="161" t="s">
        <v>114</v>
      </c>
      <c r="E76" s="162"/>
      <c r="F76" s="162"/>
      <c r="G76" s="162"/>
      <c r="H76" s="162"/>
      <c r="I76" s="163"/>
      <c r="J76" s="164">
        <f>J304</f>
        <v>0</v>
      </c>
      <c r="K76" s="165"/>
    </row>
    <row r="77" spans="2:11" s="1" customFormat="1" ht="21.75" customHeight="1">
      <c r="B77" s="39"/>
      <c r="C77" s="40"/>
      <c r="D77" s="40"/>
      <c r="E77" s="40"/>
      <c r="F77" s="40"/>
      <c r="G77" s="40"/>
      <c r="H77" s="40"/>
      <c r="I77" s="121"/>
      <c r="J77" s="40"/>
      <c r="K77" s="43"/>
    </row>
    <row r="78" spans="2:11" s="1" customFormat="1" ht="6.95" customHeight="1">
      <c r="B78" s="54"/>
      <c r="C78" s="55"/>
      <c r="D78" s="55"/>
      <c r="E78" s="55"/>
      <c r="F78" s="55"/>
      <c r="G78" s="55"/>
      <c r="H78" s="55"/>
      <c r="I78" s="142"/>
      <c r="J78" s="55"/>
      <c r="K78" s="56"/>
    </row>
    <row r="82" spans="2:12" s="1" customFormat="1" ht="6.95" customHeight="1">
      <c r="B82" s="57"/>
      <c r="C82" s="58"/>
      <c r="D82" s="58"/>
      <c r="E82" s="58"/>
      <c r="F82" s="58"/>
      <c r="G82" s="58"/>
      <c r="H82" s="58"/>
      <c r="I82" s="145"/>
      <c r="J82" s="58"/>
      <c r="K82" s="58"/>
      <c r="L82" s="59"/>
    </row>
    <row r="83" spans="2:12" s="1" customFormat="1" ht="36.950000000000003" customHeight="1">
      <c r="B83" s="39"/>
      <c r="C83" s="60" t="s">
        <v>115</v>
      </c>
      <c r="D83" s="61"/>
      <c r="E83" s="61"/>
      <c r="F83" s="61"/>
      <c r="G83" s="61"/>
      <c r="H83" s="61"/>
      <c r="I83" s="166"/>
      <c r="J83" s="61"/>
      <c r="K83" s="61"/>
      <c r="L83" s="59"/>
    </row>
    <row r="84" spans="2:12" s="1" customFormat="1" ht="6.95" customHeight="1">
      <c r="B84" s="39"/>
      <c r="C84" s="61"/>
      <c r="D84" s="61"/>
      <c r="E84" s="61"/>
      <c r="F84" s="61"/>
      <c r="G84" s="61"/>
      <c r="H84" s="61"/>
      <c r="I84" s="166"/>
      <c r="J84" s="61"/>
      <c r="K84" s="61"/>
      <c r="L84" s="59"/>
    </row>
    <row r="85" spans="2:12" s="1" customFormat="1" ht="14.45" customHeight="1">
      <c r="B85" s="39"/>
      <c r="C85" s="63" t="s">
        <v>18</v>
      </c>
      <c r="D85" s="61"/>
      <c r="E85" s="61"/>
      <c r="F85" s="61"/>
      <c r="G85" s="61"/>
      <c r="H85" s="61"/>
      <c r="I85" s="166"/>
      <c r="J85" s="61"/>
      <c r="K85" s="61"/>
      <c r="L85" s="59"/>
    </row>
    <row r="86" spans="2:12" s="1" customFormat="1" ht="22.5" customHeight="1">
      <c r="B86" s="39"/>
      <c r="C86" s="61"/>
      <c r="D86" s="61"/>
      <c r="E86" s="368" t="str">
        <f>E7</f>
        <v>D.1.4.3.-ÚT_REKONSTRUKCE OBJEKTU UHROVA 107/23, OSTRAVA-HEŘMANICE</v>
      </c>
      <c r="F86" s="369"/>
      <c r="G86" s="369"/>
      <c r="H86" s="369"/>
      <c r="I86" s="166"/>
      <c r="J86" s="61"/>
      <c r="K86" s="61"/>
      <c r="L86" s="59"/>
    </row>
    <row r="87" spans="2:12">
      <c r="B87" s="26"/>
      <c r="C87" s="63" t="s">
        <v>90</v>
      </c>
      <c r="D87" s="167"/>
      <c r="E87" s="167"/>
      <c r="F87" s="167"/>
      <c r="G87" s="167"/>
      <c r="H87" s="167"/>
      <c r="J87" s="167"/>
      <c r="K87" s="167"/>
      <c r="L87" s="168"/>
    </row>
    <row r="88" spans="2:12" s="1" customFormat="1" ht="22.5" customHeight="1">
      <c r="B88" s="39"/>
      <c r="C88" s="61"/>
      <c r="D88" s="61"/>
      <c r="E88" s="368" t="s">
        <v>91</v>
      </c>
      <c r="F88" s="370"/>
      <c r="G88" s="370"/>
      <c r="H88" s="370"/>
      <c r="I88" s="166"/>
      <c r="J88" s="61"/>
      <c r="K88" s="61"/>
      <c r="L88" s="59"/>
    </row>
    <row r="89" spans="2:12" s="1" customFormat="1" ht="14.45" customHeight="1">
      <c r="B89" s="39"/>
      <c r="C89" s="63" t="s">
        <v>92</v>
      </c>
      <c r="D89" s="61"/>
      <c r="E89" s="61"/>
      <c r="F89" s="61"/>
      <c r="G89" s="61"/>
      <c r="H89" s="61"/>
      <c r="I89" s="166"/>
      <c r="J89" s="61"/>
      <c r="K89" s="61"/>
      <c r="L89" s="59"/>
    </row>
    <row r="90" spans="2:12" s="1" customFormat="1" ht="23.25" customHeight="1">
      <c r="B90" s="39"/>
      <c r="C90" s="61"/>
      <c r="D90" s="61"/>
      <c r="E90" s="340" t="str">
        <f>E11</f>
        <v>07/2017 - D.1.4.3.-VYTÁPĚNÍ+PLYNOINSTALACE - UHROVA 107/23</v>
      </c>
      <c r="F90" s="370"/>
      <c r="G90" s="370"/>
      <c r="H90" s="370"/>
      <c r="I90" s="166"/>
      <c r="J90" s="61"/>
      <c r="K90" s="61"/>
      <c r="L90" s="59"/>
    </row>
    <row r="91" spans="2:12" s="1" customFormat="1" ht="6.95" customHeight="1">
      <c r="B91" s="39"/>
      <c r="C91" s="61"/>
      <c r="D91" s="61"/>
      <c r="E91" s="61"/>
      <c r="F91" s="61"/>
      <c r="G91" s="61"/>
      <c r="H91" s="61"/>
      <c r="I91" s="166"/>
      <c r="J91" s="61"/>
      <c r="K91" s="61"/>
      <c r="L91" s="59"/>
    </row>
    <row r="92" spans="2:12" s="1" customFormat="1" ht="18" customHeight="1">
      <c r="B92" s="39"/>
      <c r="C92" s="63" t="s">
        <v>23</v>
      </c>
      <c r="D92" s="61"/>
      <c r="E92" s="61"/>
      <c r="F92" s="169" t="str">
        <f>F14</f>
        <v>OSTRAVA-HEŘMANICE</v>
      </c>
      <c r="G92" s="61"/>
      <c r="H92" s="61"/>
      <c r="I92" s="170" t="s">
        <v>25</v>
      </c>
      <c r="J92" s="71" t="str">
        <f>IF(J14="","",J14)</f>
        <v>28. 4. 2017</v>
      </c>
      <c r="K92" s="61"/>
      <c r="L92" s="59"/>
    </row>
    <row r="93" spans="2:12" s="1" customFormat="1" ht="6.95" customHeight="1">
      <c r="B93" s="39"/>
      <c r="C93" s="61"/>
      <c r="D93" s="61"/>
      <c r="E93" s="61"/>
      <c r="F93" s="61"/>
      <c r="G93" s="61"/>
      <c r="H93" s="61"/>
      <c r="I93" s="166"/>
      <c r="J93" s="61"/>
      <c r="K93" s="61"/>
      <c r="L93" s="59"/>
    </row>
    <row r="94" spans="2:12" s="1" customFormat="1">
      <c r="B94" s="39"/>
      <c r="C94" s="63" t="s">
        <v>27</v>
      </c>
      <c r="D94" s="61"/>
      <c r="E94" s="61"/>
      <c r="F94" s="169" t="str">
        <f>E17</f>
        <v>ČTYŘLÍSTEK-PŘÍSPĚVKOVÁ ORGANIZACE</v>
      </c>
      <c r="G94" s="61"/>
      <c r="H94" s="61"/>
      <c r="I94" s="170" t="s">
        <v>33</v>
      </c>
      <c r="J94" s="169" t="str">
        <f>E23</f>
        <v xml:space="preserve"> </v>
      </c>
      <c r="K94" s="61"/>
      <c r="L94" s="59"/>
    </row>
    <row r="95" spans="2:12" s="1" customFormat="1" ht="14.45" customHeight="1">
      <c r="B95" s="39"/>
      <c r="C95" s="63" t="s">
        <v>31</v>
      </c>
      <c r="D95" s="61"/>
      <c r="E95" s="61"/>
      <c r="F95" s="169" t="str">
        <f>IF(E20="","",E20)</f>
        <v/>
      </c>
      <c r="G95" s="61"/>
      <c r="H95" s="61"/>
      <c r="I95" s="166"/>
      <c r="J95" s="61"/>
      <c r="K95" s="61"/>
      <c r="L95" s="59"/>
    </row>
    <row r="96" spans="2:12" s="1" customFormat="1" ht="10.35" customHeight="1">
      <c r="B96" s="39"/>
      <c r="C96" s="61"/>
      <c r="D96" s="61"/>
      <c r="E96" s="61"/>
      <c r="F96" s="61"/>
      <c r="G96" s="61"/>
      <c r="H96" s="61"/>
      <c r="I96" s="166"/>
      <c r="J96" s="61"/>
      <c r="K96" s="61"/>
      <c r="L96" s="59"/>
    </row>
    <row r="97" spans="2:65" s="10" customFormat="1" ht="29.25" customHeight="1">
      <c r="B97" s="171"/>
      <c r="C97" s="172" t="s">
        <v>116</v>
      </c>
      <c r="D97" s="173" t="s">
        <v>56</v>
      </c>
      <c r="E97" s="173" t="s">
        <v>52</v>
      </c>
      <c r="F97" s="173" t="s">
        <v>117</v>
      </c>
      <c r="G97" s="173" t="s">
        <v>118</v>
      </c>
      <c r="H97" s="173" t="s">
        <v>119</v>
      </c>
      <c r="I97" s="174" t="s">
        <v>120</v>
      </c>
      <c r="J97" s="173" t="s">
        <v>96</v>
      </c>
      <c r="K97" s="175" t="s">
        <v>121</v>
      </c>
      <c r="L97" s="176"/>
      <c r="M97" s="79" t="s">
        <v>122</v>
      </c>
      <c r="N97" s="80" t="s">
        <v>41</v>
      </c>
      <c r="O97" s="80" t="s">
        <v>123</v>
      </c>
      <c r="P97" s="80" t="s">
        <v>124</v>
      </c>
      <c r="Q97" s="80" t="s">
        <v>125</v>
      </c>
      <c r="R97" s="80" t="s">
        <v>126</v>
      </c>
      <c r="S97" s="80" t="s">
        <v>127</v>
      </c>
      <c r="T97" s="81" t="s">
        <v>128</v>
      </c>
    </row>
    <row r="98" spans="2:65" s="1" customFormat="1" ht="29.25" customHeight="1">
      <c r="B98" s="39"/>
      <c r="C98" s="85" t="s">
        <v>97</v>
      </c>
      <c r="D98" s="61"/>
      <c r="E98" s="61"/>
      <c r="F98" s="61"/>
      <c r="G98" s="61"/>
      <c r="H98" s="61"/>
      <c r="I98" s="166"/>
      <c r="J98" s="177">
        <f>BK98</f>
        <v>0</v>
      </c>
      <c r="K98" s="61"/>
      <c r="L98" s="59"/>
      <c r="M98" s="82"/>
      <c r="N98" s="83"/>
      <c r="O98" s="83"/>
      <c r="P98" s="178">
        <f>P99+P127+P303</f>
        <v>0</v>
      </c>
      <c r="Q98" s="83"/>
      <c r="R98" s="178">
        <f>R99+R127+R303</f>
        <v>1.5252599999999998</v>
      </c>
      <c r="S98" s="83"/>
      <c r="T98" s="179">
        <f>T99+T127+T303</f>
        <v>4.2435600000000004</v>
      </c>
      <c r="AT98" s="22" t="s">
        <v>70</v>
      </c>
      <c r="AU98" s="22" t="s">
        <v>98</v>
      </c>
      <c r="BK98" s="180">
        <f>BK99+BK127+BK303</f>
        <v>0</v>
      </c>
    </row>
    <row r="99" spans="2:65" s="11" customFormat="1" ht="37.35" customHeight="1">
      <c r="B99" s="181"/>
      <c r="C99" s="182"/>
      <c r="D99" s="183" t="s">
        <v>70</v>
      </c>
      <c r="E99" s="184" t="s">
        <v>129</v>
      </c>
      <c r="F99" s="184" t="s">
        <v>130</v>
      </c>
      <c r="G99" s="182"/>
      <c r="H99" s="182"/>
      <c r="I99" s="185"/>
      <c r="J99" s="186">
        <f>BK99</f>
        <v>0</v>
      </c>
      <c r="K99" s="182"/>
      <c r="L99" s="187"/>
      <c r="M99" s="188"/>
      <c r="N99" s="189"/>
      <c r="O99" s="189"/>
      <c r="P99" s="190">
        <f>P100+P104+P108+P112</f>
        <v>0</v>
      </c>
      <c r="Q99" s="189"/>
      <c r="R99" s="190">
        <f>R100+R104+R108+R112</f>
        <v>1.1899599999999999</v>
      </c>
      <c r="S99" s="189"/>
      <c r="T99" s="191">
        <f>T100+T104+T108+T112</f>
        <v>2.0760000000000001</v>
      </c>
      <c r="AR99" s="192" t="s">
        <v>77</v>
      </c>
      <c r="AT99" s="193" t="s">
        <v>70</v>
      </c>
      <c r="AU99" s="193" t="s">
        <v>71</v>
      </c>
      <c r="AY99" s="192" t="s">
        <v>131</v>
      </c>
      <c r="BK99" s="194">
        <f>BK100+BK104+BK108+BK112</f>
        <v>0</v>
      </c>
    </row>
    <row r="100" spans="2:65" s="11" customFormat="1" ht="19.899999999999999" customHeight="1">
      <c r="B100" s="181"/>
      <c r="C100" s="182"/>
      <c r="D100" s="195" t="s">
        <v>70</v>
      </c>
      <c r="E100" s="196" t="s">
        <v>132</v>
      </c>
      <c r="F100" s="196" t="s">
        <v>133</v>
      </c>
      <c r="G100" s="182"/>
      <c r="H100" s="182"/>
      <c r="I100" s="185"/>
      <c r="J100" s="197">
        <f>BK100</f>
        <v>0</v>
      </c>
      <c r="K100" s="182"/>
      <c r="L100" s="187"/>
      <c r="M100" s="188"/>
      <c r="N100" s="189"/>
      <c r="O100" s="189"/>
      <c r="P100" s="190">
        <f>SUM(P101:P103)</f>
        <v>0</v>
      </c>
      <c r="Q100" s="189"/>
      <c r="R100" s="190">
        <f>SUM(R101:R103)</f>
        <v>0.13250999999999999</v>
      </c>
      <c r="S100" s="189"/>
      <c r="T100" s="191">
        <f>SUM(T101:T103)</f>
        <v>0</v>
      </c>
      <c r="AR100" s="192" t="s">
        <v>77</v>
      </c>
      <c r="AT100" s="193" t="s">
        <v>70</v>
      </c>
      <c r="AU100" s="193" t="s">
        <v>77</v>
      </c>
      <c r="AY100" s="192" t="s">
        <v>131</v>
      </c>
      <c r="BK100" s="194">
        <f>SUM(BK101:BK103)</f>
        <v>0</v>
      </c>
    </row>
    <row r="101" spans="2:65" s="1" customFormat="1" ht="31.5" customHeight="1">
      <c r="B101" s="39"/>
      <c r="C101" s="198" t="s">
        <v>77</v>
      </c>
      <c r="D101" s="198" t="s">
        <v>134</v>
      </c>
      <c r="E101" s="199" t="s">
        <v>135</v>
      </c>
      <c r="F101" s="200" t="s">
        <v>136</v>
      </c>
      <c r="G101" s="201" t="s">
        <v>137</v>
      </c>
      <c r="H101" s="202">
        <v>7</v>
      </c>
      <c r="I101" s="203"/>
      <c r="J101" s="204">
        <f>ROUND(I101*H101,2)</f>
        <v>0</v>
      </c>
      <c r="K101" s="200" t="s">
        <v>138</v>
      </c>
      <c r="L101" s="59"/>
      <c r="M101" s="205" t="s">
        <v>21</v>
      </c>
      <c r="N101" s="206" t="s">
        <v>43</v>
      </c>
      <c r="O101" s="40"/>
      <c r="P101" s="207">
        <f>O101*H101</f>
        <v>0</v>
      </c>
      <c r="Q101" s="207">
        <v>1.8929999999999999E-2</v>
      </c>
      <c r="R101" s="207">
        <f>Q101*H101</f>
        <v>0.13250999999999999</v>
      </c>
      <c r="S101" s="207">
        <v>0</v>
      </c>
      <c r="T101" s="208">
        <f>S101*H101</f>
        <v>0</v>
      </c>
      <c r="AR101" s="22" t="s">
        <v>139</v>
      </c>
      <c r="AT101" s="22" t="s">
        <v>134</v>
      </c>
      <c r="AU101" s="22" t="s">
        <v>82</v>
      </c>
      <c r="AY101" s="22" t="s">
        <v>131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22" t="s">
        <v>82</v>
      </c>
      <c r="BK101" s="209">
        <f>ROUND(I101*H101,2)</f>
        <v>0</v>
      </c>
      <c r="BL101" s="22" t="s">
        <v>139</v>
      </c>
      <c r="BM101" s="22" t="s">
        <v>140</v>
      </c>
    </row>
    <row r="102" spans="2:65" s="1" customFormat="1" ht="27">
      <c r="B102" s="39"/>
      <c r="C102" s="61"/>
      <c r="D102" s="210" t="s">
        <v>141</v>
      </c>
      <c r="E102" s="61"/>
      <c r="F102" s="211" t="s">
        <v>142</v>
      </c>
      <c r="G102" s="61"/>
      <c r="H102" s="61"/>
      <c r="I102" s="166"/>
      <c r="J102" s="61"/>
      <c r="K102" s="61"/>
      <c r="L102" s="59"/>
      <c r="M102" s="212"/>
      <c r="N102" s="40"/>
      <c r="O102" s="40"/>
      <c r="P102" s="40"/>
      <c r="Q102" s="40"/>
      <c r="R102" s="40"/>
      <c r="S102" s="40"/>
      <c r="T102" s="76"/>
      <c r="AT102" s="22" t="s">
        <v>141</v>
      </c>
      <c r="AU102" s="22" t="s">
        <v>82</v>
      </c>
    </row>
    <row r="103" spans="2:65" s="12" customFormat="1" ht="13.5">
      <c r="B103" s="213"/>
      <c r="C103" s="214"/>
      <c r="D103" s="210" t="s">
        <v>143</v>
      </c>
      <c r="E103" s="215" t="s">
        <v>21</v>
      </c>
      <c r="F103" s="216" t="s">
        <v>144</v>
      </c>
      <c r="G103" s="214"/>
      <c r="H103" s="217">
        <v>7</v>
      </c>
      <c r="I103" s="218"/>
      <c r="J103" s="214"/>
      <c r="K103" s="214"/>
      <c r="L103" s="219"/>
      <c r="M103" s="220"/>
      <c r="N103" s="221"/>
      <c r="O103" s="221"/>
      <c r="P103" s="221"/>
      <c r="Q103" s="221"/>
      <c r="R103" s="221"/>
      <c r="S103" s="221"/>
      <c r="T103" s="222"/>
      <c r="AT103" s="223" t="s">
        <v>143</v>
      </c>
      <c r="AU103" s="223" t="s">
        <v>82</v>
      </c>
      <c r="AV103" s="12" t="s">
        <v>82</v>
      </c>
      <c r="AW103" s="12" t="s">
        <v>35</v>
      </c>
      <c r="AX103" s="12" t="s">
        <v>77</v>
      </c>
      <c r="AY103" s="223" t="s">
        <v>131</v>
      </c>
    </row>
    <row r="104" spans="2:65" s="11" customFormat="1" ht="29.85" customHeight="1">
      <c r="B104" s="181"/>
      <c r="C104" s="182"/>
      <c r="D104" s="195" t="s">
        <v>70</v>
      </c>
      <c r="E104" s="196" t="s">
        <v>139</v>
      </c>
      <c r="F104" s="196" t="s">
        <v>145</v>
      </c>
      <c r="G104" s="182"/>
      <c r="H104" s="182"/>
      <c r="I104" s="185"/>
      <c r="J104" s="197">
        <f>BK104</f>
        <v>0</v>
      </c>
      <c r="K104" s="182"/>
      <c r="L104" s="187"/>
      <c r="M104" s="188"/>
      <c r="N104" s="189"/>
      <c r="O104" s="189"/>
      <c r="P104" s="190">
        <f>SUM(P105:P107)</f>
        <v>0</v>
      </c>
      <c r="Q104" s="189"/>
      <c r="R104" s="190">
        <f>SUM(R105:R107)</f>
        <v>0.33489999999999998</v>
      </c>
      <c r="S104" s="189"/>
      <c r="T104" s="191">
        <f>SUM(T105:T107)</f>
        <v>0</v>
      </c>
      <c r="AR104" s="192" t="s">
        <v>77</v>
      </c>
      <c r="AT104" s="193" t="s">
        <v>70</v>
      </c>
      <c r="AU104" s="193" t="s">
        <v>77</v>
      </c>
      <c r="AY104" s="192" t="s">
        <v>131</v>
      </c>
      <c r="BK104" s="194">
        <f>SUM(BK105:BK107)</f>
        <v>0</v>
      </c>
    </row>
    <row r="105" spans="2:65" s="1" customFormat="1" ht="44.25" customHeight="1">
      <c r="B105" s="39"/>
      <c r="C105" s="198" t="s">
        <v>82</v>
      </c>
      <c r="D105" s="198" t="s">
        <v>134</v>
      </c>
      <c r="E105" s="199" t="s">
        <v>146</v>
      </c>
      <c r="F105" s="200" t="s">
        <v>147</v>
      </c>
      <c r="G105" s="201" t="s">
        <v>137</v>
      </c>
      <c r="H105" s="202">
        <v>17</v>
      </c>
      <c r="I105" s="203"/>
      <c r="J105" s="204">
        <f>ROUND(I105*H105,2)</f>
        <v>0</v>
      </c>
      <c r="K105" s="200" t="s">
        <v>138</v>
      </c>
      <c r="L105" s="59"/>
      <c r="M105" s="205" t="s">
        <v>21</v>
      </c>
      <c r="N105" s="206" t="s">
        <v>43</v>
      </c>
      <c r="O105" s="40"/>
      <c r="P105" s="207">
        <f>O105*H105</f>
        <v>0</v>
      </c>
      <c r="Q105" s="207">
        <v>1.9699999999999999E-2</v>
      </c>
      <c r="R105" s="207">
        <f>Q105*H105</f>
        <v>0.33489999999999998</v>
      </c>
      <c r="S105" s="207">
        <v>0</v>
      </c>
      <c r="T105" s="208">
        <f>S105*H105</f>
        <v>0</v>
      </c>
      <c r="AR105" s="22" t="s">
        <v>139</v>
      </c>
      <c r="AT105" s="22" t="s">
        <v>134</v>
      </c>
      <c r="AU105" s="22" t="s">
        <v>82</v>
      </c>
      <c r="AY105" s="22" t="s">
        <v>131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22" t="s">
        <v>82</v>
      </c>
      <c r="BK105" s="209">
        <f>ROUND(I105*H105,2)</f>
        <v>0</v>
      </c>
      <c r="BL105" s="22" t="s">
        <v>139</v>
      </c>
      <c r="BM105" s="22" t="s">
        <v>148</v>
      </c>
    </row>
    <row r="106" spans="2:65" s="1" customFormat="1" ht="27">
      <c r="B106" s="39"/>
      <c r="C106" s="61"/>
      <c r="D106" s="210" t="s">
        <v>141</v>
      </c>
      <c r="E106" s="61"/>
      <c r="F106" s="211" t="s">
        <v>149</v>
      </c>
      <c r="G106" s="61"/>
      <c r="H106" s="61"/>
      <c r="I106" s="166"/>
      <c r="J106" s="61"/>
      <c r="K106" s="61"/>
      <c r="L106" s="59"/>
      <c r="M106" s="212"/>
      <c r="N106" s="40"/>
      <c r="O106" s="40"/>
      <c r="P106" s="40"/>
      <c r="Q106" s="40"/>
      <c r="R106" s="40"/>
      <c r="S106" s="40"/>
      <c r="T106" s="76"/>
      <c r="AT106" s="22" t="s">
        <v>141</v>
      </c>
      <c r="AU106" s="22" t="s">
        <v>82</v>
      </c>
    </row>
    <row r="107" spans="2:65" s="12" customFormat="1" ht="13.5">
      <c r="B107" s="213"/>
      <c r="C107" s="214"/>
      <c r="D107" s="210" t="s">
        <v>143</v>
      </c>
      <c r="E107" s="215" t="s">
        <v>21</v>
      </c>
      <c r="F107" s="216" t="s">
        <v>150</v>
      </c>
      <c r="G107" s="214"/>
      <c r="H107" s="217">
        <v>17</v>
      </c>
      <c r="I107" s="218"/>
      <c r="J107" s="214"/>
      <c r="K107" s="214"/>
      <c r="L107" s="219"/>
      <c r="M107" s="220"/>
      <c r="N107" s="221"/>
      <c r="O107" s="221"/>
      <c r="P107" s="221"/>
      <c r="Q107" s="221"/>
      <c r="R107" s="221"/>
      <c r="S107" s="221"/>
      <c r="T107" s="222"/>
      <c r="AT107" s="223" t="s">
        <v>143</v>
      </c>
      <c r="AU107" s="223" t="s">
        <v>82</v>
      </c>
      <c r="AV107" s="12" t="s">
        <v>82</v>
      </c>
      <c r="AW107" s="12" t="s">
        <v>35</v>
      </c>
      <c r="AX107" s="12" t="s">
        <v>77</v>
      </c>
      <c r="AY107" s="223" t="s">
        <v>131</v>
      </c>
    </row>
    <row r="108" spans="2:65" s="11" customFormat="1" ht="29.85" customHeight="1">
      <c r="B108" s="181"/>
      <c r="C108" s="182"/>
      <c r="D108" s="195" t="s">
        <v>70</v>
      </c>
      <c r="E108" s="196" t="s">
        <v>151</v>
      </c>
      <c r="F108" s="196" t="s">
        <v>152</v>
      </c>
      <c r="G108" s="182"/>
      <c r="H108" s="182"/>
      <c r="I108" s="185"/>
      <c r="J108" s="197">
        <f>BK108</f>
        <v>0</v>
      </c>
      <c r="K108" s="182"/>
      <c r="L108" s="187"/>
      <c r="M108" s="188"/>
      <c r="N108" s="189"/>
      <c r="O108" s="189"/>
      <c r="P108" s="190">
        <f>SUM(P109:P111)</f>
        <v>0</v>
      </c>
      <c r="Q108" s="189"/>
      <c r="R108" s="190">
        <f>SUM(R109:R111)</f>
        <v>7.392E-2</v>
      </c>
      <c r="S108" s="189"/>
      <c r="T108" s="191">
        <f>SUM(T109:T111)</f>
        <v>0</v>
      </c>
      <c r="AR108" s="192" t="s">
        <v>77</v>
      </c>
      <c r="AT108" s="193" t="s">
        <v>70</v>
      </c>
      <c r="AU108" s="193" t="s">
        <v>77</v>
      </c>
      <c r="AY108" s="192" t="s">
        <v>131</v>
      </c>
      <c r="BK108" s="194">
        <f>SUM(BK109:BK111)</f>
        <v>0</v>
      </c>
    </row>
    <row r="109" spans="2:65" s="1" customFormat="1" ht="22.5" customHeight="1">
      <c r="B109" s="39"/>
      <c r="C109" s="198" t="s">
        <v>132</v>
      </c>
      <c r="D109" s="198" t="s">
        <v>134</v>
      </c>
      <c r="E109" s="199" t="s">
        <v>153</v>
      </c>
      <c r="F109" s="200" t="s">
        <v>154</v>
      </c>
      <c r="G109" s="201" t="s">
        <v>155</v>
      </c>
      <c r="H109" s="202">
        <v>10.5</v>
      </c>
      <c r="I109" s="203"/>
      <c r="J109" s="204">
        <f>ROUND(I109*H109,2)</f>
        <v>0</v>
      </c>
      <c r="K109" s="200" t="s">
        <v>138</v>
      </c>
      <c r="L109" s="59"/>
      <c r="M109" s="205" t="s">
        <v>21</v>
      </c>
      <c r="N109" s="206" t="s">
        <v>43</v>
      </c>
      <c r="O109" s="40"/>
      <c r="P109" s="207">
        <f>O109*H109</f>
        <v>0</v>
      </c>
      <c r="Q109" s="207">
        <v>7.0400000000000003E-3</v>
      </c>
      <c r="R109" s="207">
        <f>Q109*H109</f>
        <v>7.392E-2</v>
      </c>
      <c r="S109" s="207">
        <v>0</v>
      </c>
      <c r="T109" s="208">
        <f>S109*H109</f>
        <v>0</v>
      </c>
      <c r="AR109" s="22" t="s">
        <v>139</v>
      </c>
      <c r="AT109" s="22" t="s">
        <v>134</v>
      </c>
      <c r="AU109" s="22" t="s">
        <v>82</v>
      </c>
      <c r="AY109" s="22" t="s">
        <v>131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22" t="s">
        <v>82</v>
      </c>
      <c r="BK109" s="209">
        <f>ROUND(I109*H109,2)</f>
        <v>0</v>
      </c>
      <c r="BL109" s="22" t="s">
        <v>139</v>
      </c>
      <c r="BM109" s="22" t="s">
        <v>156</v>
      </c>
    </row>
    <row r="110" spans="2:65" s="1" customFormat="1" ht="27">
      <c r="B110" s="39"/>
      <c r="C110" s="61"/>
      <c r="D110" s="210" t="s">
        <v>141</v>
      </c>
      <c r="E110" s="61"/>
      <c r="F110" s="211" t="s">
        <v>157</v>
      </c>
      <c r="G110" s="61"/>
      <c r="H110" s="61"/>
      <c r="I110" s="166"/>
      <c r="J110" s="61"/>
      <c r="K110" s="61"/>
      <c r="L110" s="59"/>
      <c r="M110" s="212"/>
      <c r="N110" s="40"/>
      <c r="O110" s="40"/>
      <c r="P110" s="40"/>
      <c r="Q110" s="40"/>
      <c r="R110" s="40"/>
      <c r="S110" s="40"/>
      <c r="T110" s="76"/>
      <c r="AT110" s="22" t="s">
        <v>141</v>
      </c>
      <c r="AU110" s="22" t="s">
        <v>82</v>
      </c>
    </row>
    <row r="111" spans="2:65" s="12" customFormat="1" ht="13.5">
      <c r="B111" s="213"/>
      <c r="C111" s="214"/>
      <c r="D111" s="210" t="s">
        <v>143</v>
      </c>
      <c r="E111" s="215" t="s">
        <v>21</v>
      </c>
      <c r="F111" s="216" t="s">
        <v>158</v>
      </c>
      <c r="G111" s="214"/>
      <c r="H111" s="217">
        <v>10.5</v>
      </c>
      <c r="I111" s="218"/>
      <c r="J111" s="214"/>
      <c r="K111" s="214"/>
      <c r="L111" s="219"/>
      <c r="M111" s="220"/>
      <c r="N111" s="221"/>
      <c r="O111" s="221"/>
      <c r="P111" s="221"/>
      <c r="Q111" s="221"/>
      <c r="R111" s="221"/>
      <c r="S111" s="221"/>
      <c r="T111" s="222"/>
      <c r="AT111" s="223" t="s">
        <v>143</v>
      </c>
      <c r="AU111" s="223" t="s">
        <v>82</v>
      </c>
      <c r="AV111" s="12" t="s">
        <v>82</v>
      </c>
      <c r="AW111" s="12" t="s">
        <v>35</v>
      </c>
      <c r="AX111" s="12" t="s">
        <v>77</v>
      </c>
      <c r="AY111" s="223" t="s">
        <v>131</v>
      </c>
    </row>
    <row r="112" spans="2:65" s="11" customFormat="1" ht="29.85" customHeight="1">
      <c r="B112" s="181"/>
      <c r="C112" s="182"/>
      <c r="D112" s="195" t="s">
        <v>70</v>
      </c>
      <c r="E112" s="196" t="s">
        <v>159</v>
      </c>
      <c r="F112" s="196" t="s">
        <v>160</v>
      </c>
      <c r="G112" s="182"/>
      <c r="H112" s="182"/>
      <c r="I112" s="185"/>
      <c r="J112" s="197">
        <f>BK112</f>
        <v>0</v>
      </c>
      <c r="K112" s="182"/>
      <c r="L112" s="187"/>
      <c r="M112" s="188"/>
      <c r="N112" s="189"/>
      <c r="O112" s="189"/>
      <c r="P112" s="190">
        <f>SUM(P113:P126)</f>
        <v>0</v>
      </c>
      <c r="Q112" s="189"/>
      <c r="R112" s="190">
        <f>SUM(R113:R126)</f>
        <v>0.64862999999999993</v>
      </c>
      <c r="S112" s="189"/>
      <c r="T112" s="191">
        <f>SUM(T113:T126)</f>
        <v>2.0760000000000001</v>
      </c>
      <c r="AR112" s="192" t="s">
        <v>77</v>
      </c>
      <c r="AT112" s="193" t="s">
        <v>70</v>
      </c>
      <c r="AU112" s="193" t="s">
        <v>77</v>
      </c>
      <c r="AY112" s="192" t="s">
        <v>131</v>
      </c>
      <c r="BK112" s="194">
        <f>SUM(BK113:BK126)</f>
        <v>0</v>
      </c>
    </row>
    <row r="113" spans="2:65" s="1" customFormat="1" ht="31.5" customHeight="1">
      <c r="B113" s="39"/>
      <c r="C113" s="198" t="s">
        <v>139</v>
      </c>
      <c r="D113" s="198" t="s">
        <v>134</v>
      </c>
      <c r="E113" s="199" t="s">
        <v>161</v>
      </c>
      <c r="F113" s="200" t="s">
        <v>162</v>
      </c>
      <c r="G113" s="201" t="s">
        <v>163</v>
      </c>
      <c r="H113" s="202">
        <v>9</v>
      </c>
      <c r="I113" s="203"/>
      <c r="J113" s="204">
        <f>ROUND(I113*H113,2)</f>
        <v>0</v>
      </c>
      <c r="K113" s="200" t="s">
        <v>138</v>
      </c>
      <c r="L113" s="59"/>
      <c r="M113" s="205" t="s">
        <v>21</v>
      </c>
      <c r="N113" s="206" t="s">
        <v>43</v>
      </c>
      <c r="O113" s="40"/>
      <c r="P113" s="207">
        <f>O113*H113</f>
        <v>0</v>
      </c>
      <c r="Q113" s="207">
        <v>7.2069999999999995E-2</v>
      </c>
      <c r="R113" s="207">
        <f>Q113*H113</f>
        <v>0.64862999999999993</v>
      </c>
      <c r="S113" s="207">
        <v>5.6000000000000001E-2</v>
      </c>
      <c r="T113" s="208">
        <f>S113*H113</f>
        <v>0.504</v>
      </c>
      <c r="AR113" s="22" t="s">
        <v>139</v>
      </c>
      <c r="AT113" s="22" t="s">
        <v>134</v>
      </c>
      <c r="AU113" s="22" t="s">
        <v>82</v>
      </c>
      <c r="AY113" s="22" t="s">
        <v>131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22" t="s">
        <v>82</v>
      </c>
      <c r="BK113" s="209">
        <f>ROUND(I113*H113,2)</f>
        <v>0</v>
      </c>
      <c r="BL113" s="22" t="s">
        <v>139</v>
      </c>
      <c r="BM113" s="22" t="s">
        <v>164</v>
      </c>
    </row>
    <row r="114" spans="2:65" s="1" customFormat="1" ht="27">
      <c r="B114" s="39"/>
      <c r="C114" s="61"/>
      <c r="D114" s="224" t="s">
        <v>141</v>
      </c>
      <c r="E114" s="61"/>
      <c r="F114" s="225" t="s">
        <v>142</v>
      </c>
      <c r="G114" s="61"/>
      <c r="H114" s="61"/>
      <c r="I114" s="166"/>
      <c r="J114" s="61"/>
      <c r="K114" s="61"/>
      <c r="L114" s="59"/>
      <c r="M114" s="212"/>
      <c r="N114" s="40"/>
      <c r="O114" s="40"/>
      <c r="P114" s="40"/>
      <c r="Q114" s="40"/>
      <c r="R114" s="40"/>
      <c r="S114" s="40"/>
      <c r="T114" s="76"/>
      <c r="AT114" s="22" t="s">
        <v>141</v>
      </c>
      <c r="AU114" s="22" t="s">
        <v>82</v>
      </c>
    </row>
    <row r="115" spans="2:65" s="1" customFormat="1" ht="44.25" customHeight="1">
      <c r="B115" s="39"/>
      <c r="C115" s="198" t="s">
        <v>165</v>
      </c>
      <c r="D115" s="198" t="s">
        <v>134</v>
      </c>
      <c r="E115" s="199" t="s">
        <v>166</v>
      </c>
      <c r="F115" s="200" t="s">
        <v>167</v>
      </c>
      <c r="G115" s="201" t="s">
        <v>137</v>
      </c>
      <c r="H115" s="202">
        <v>3</v>
      </c>
      <c r="I115" s="203"/>
      <c r="J115" s="204">
        <f>ROUND(I115*H115,2)</f>
        <v>0</v>
      </c>
      <c r="K115" s="200" t="s">
        <v>138</v>
      </c>
      <c r="L115" s="59"/>
      <c r="M115" s="205" t="s">
        <v>21</v>
      </c>
      <c r="N115" s="206" t="s">
        <v>43</v>
      </c>
      <c r="O115" s="40"/>
      <c r="P115" s="207">
        <f>O115*H115</f>
        <v>0</v>
      </c>
      <c r="Q115" s="207">
        <v>0</v>
      </c>
      <c r="R115" s="207">
        <f>Q115*H115</f>
        <v>0</v>
      </c>
      <c r="S115" s="207">
        <v>8.0000000000000002E-3</v>
      </c>
      <c r="T115" s="208">
        <f>S115*H115</f>
        <v>2.4E-2</v>
      </c>
      <c r="AR115" s="22" t="s">
        <v>139</v>
      </c>
      <c r="AT115" s="22" t="s">
        <v>134</v>
      </c>
      <c r="AU115" s="22" t="s">
        <v>82</v>
      </c>
      <c r="AY115" s="22" t="s">
        <v>131</v>
      </c>
      <c r="BE115" s="209">
        <f>IF(N115="základní",J115,0)</f>
        <v>0</v>
      </c>
      <c r="BF115" s="209">
        <f>IF(N115="snížená",J115,0)</f>
        <v>0</v>
      </c>
      <c r="BG115" s="209">
        <f>IF(N115="zákl. přenesená",J115,0)</f>
        <v>0</v>
      </c>
      <c r="BH115" s="209">
        <f>IF(N115="sníž. přenesená",J115,0)</f>
        <v>0</v>
      </c>
      <c r="BI115" s="209">
        <f>IF(N115="nulová",J115,0)</f>
        <v>0</v>
      </c>
      <c r="BJ115" s="22" t="s">
        <v>82</v>
      </c>
      <c r="BK115" s="209">
        <f>ROUND(I115*H115,2)</f>
        <v>0</v>
      </c>
      <c r="BL115" s="22" t="s">
        <v>139</v>
      </c>
      <c r="BM115" s="22" t="s">
        <v>168</v>
      </c>
    </row>
    <row r="116" spans="2:65" s="1" customFormat="1" ht="27">
      <c r="B116" s="39"/>
      <c r="C116" s="61"/>
      <c r="D116" s="210" t="s">
        <v>141</v>
      </c>
      <c r="E116" s="61"/>
      <c r="F116" s="211" t="s">
        <v>142</v>
      </c>
      <c r="G116" s="61"/>
      <c r="H116" s="61"/>
      <c r="I116" s="166"/>
      <c r="J116" s="61"/>
      <c r="K116" s="61"/>
      <c r="L116" s="59"/>
      <c r="M116" s="212"/>
      <c r="N116" s="40"/>
      <c r="O116" s="40"/>
      <c r="P116" s="40"/>
      <c r="Q116" s="40"/>
      <c r="R116" s="40"/>
      <c r="S116" s="40"/>
      <c r="T116" s="76"/>
      <c r="AT116" s="22" t="s">
        <v>141</v>
      </c>
      <c r="AU116" s="22" t="s">
        <v>82</v>
      </c>
    </row>
    <row r="117" spans="2:65" s="12" customFormat="1" ht="13.5">
      <c r="B117" s="213"/>
      <c r="C117" s="214"/>
      <c r="D117" s="224" t="s">
        <v>143</v>
      </c>
      <c r="E117" s="226" t="s">
        <v>21</v>
      </c>
      <c r="F117" s="227" t="s">
        <v>169</v>
      </c>
      <c r="G117" s="214"/>
      <c r="H117" s="228">
        <v>3</v>
      </c>
      <c r="I117" s="218"/>
      <c r="J117" s="214"/>
      <c r="K117" s="214"/>
      <c r="L117" s="219"/>
      <c r="M117" s="220"/>
      <c r="N117" s="221"/>
      <c r="O117" s="221"/>
      <c r="P117" s="221"/>
      <c r="Q117" s="221"/>
      <c r="R117" s="221"/>
      <c r="S117" s="221"/>
      <c r="T117" s="222"/>
      <c r="AT117" s="223" t="s">
        <v>143</v>
      </c>
      <c r="AU117" s="223" t="s">
        <v>82</v>
      </c>
      <c r="AV117" s="12" t="s">
        <v>82</v>
      </c>
      <c r="AW117" s="12" t="s">
        <v>35</v>
      </c>
      <c r="AX117" s="12" t="s">
        <v>77</v>
      </c>
      <c r="AY117" s="223" t="s">
        <v>131</v>
      </c>
    </row>
    <row r="118" spans="2:65" s="1" customFormat="1" ht="44.25" customHeight="1">
      <c r="B118" s="39"/>
      <c r="C118" s="198" t="s">
        <v>151</v>
      </c>
      <c r="D118" s="198" t="s">
        <v>134</v>
      </c>
      <c r="E118" s="199" t="s">
        <v>170</v>
      </c>
      <c r="F118" s="200" t="s">
        <v>171</v>
      </c>
      <c r="G118" s="201" t="s">
        <v>137</v>
      </c>
      <c r="H118" s="202">
        <v>4</v>
      </c>
      <c r="I118" s="203"/>
      <c r="J118" s="204">
        <f>ROUND(I118*H118,2)</f>
        <v>0</v>
      </c>
      <c r="K118" s="200" t="s">
        <v>138</v>
      </c>
      <c r="L118" s="59"/>
      <c r="M118" s="205" t="s">
        <v>21</v>
      </c>
      <c r="N118" s="206" t="s">
        <v>43</v>
      </c>
      <c r="O118" s="40"/>
      <c r="P118" s="207">
        <f>O118*H118</f>
        <v>0</v>
      </c>
      <c r="Q118" s="207">
        <v>0</v>
      </c>
      <c r="R118" s="207">
        <f>Q118*H118</f>
        <v>0</v>
      </c>
      <c r="S118" s="207">
        <v>1.2E-2</v>
      </c>
      <c r="T118" s="208">
        <f>S118*H118</f>
        <v>4.8000000000000001E-2</v>
      </c>
      <c r="AR118" s="22" t="s">
        <v>139</v>
      </c>
      <c r="AT118" s="22" t="s">
        <v>134</v>
      </c>
      <c r="AU118" s="22" t="s">
        <v>82</v>
      </c>
      <c r="AY118" s="22" t="s">
        <v>131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22" t="s">
        <v>82</v>
      </c>
      <c r="BK118" s="209">
        <f>ROUND(I118*H118,2)</f>
        <v>0</v>
      </c>
      <c r="BL118" s="22" t="s">
        <v>139</v>
      </c>
      <c r="BM118" s="22" t="s">
        <v>172</v>
      </c>
    </row>
    <row r="119" spans="2:65" s="1" customFormat="1" ht="27">
      <c r="B119" s="39"/>
      <c r="C119" s="61"/>
      <c r="D119" s="210" t="s">
        <v>141</v>
      </c>
      <c r="E119" s="61"/>
      <c r="F119" s="211" t="s">
        <v>142</v>
      </c>
      <c r="G119" s="61"/>
      <c r="H119" s="61"/>
      <c r="I119" s="166"/>
      <c r="J119" s="61"/>
      <c r="K119" s="61"/>
      <c r="L119" s="59"/>
      <c r="M119" s="212"/>
      <c r="N119" s="40"/>
      <c r="O119" s="40"/>
      <c r="P119" s="40"/>
      <c r="Q119" s="40"/>
      <c r="R119" s="40"/>
      <c r="S119" s="40"/>
      <c r="T119" s="76"/>
      <c r="AT119" s="22" t="s">
        <v>141</v>
      </c>
      <c r="AU119" s="22" t="s">
        <v>82</v>
      </c>
    </row>
    <row r="120" spans="2:65" s="12" customFormat="1" ht="13.5">
      <c r="B120" s="213"/>
      <c r="C120" s="214"/>
      <c r="D120" s="224" t="s">
        <v>143</v>
      </c>
      <c r="E120" s="226" t="s">
        <v>21</v>
      </c>
      <c r="F120" s="227" t="s">
        <v>173</v>
      </c>
      <c r="G120" s="214"/>
      <c r="H120" s="228">
        <v>4</v>
      </c>
      <c r="I120" s="218"/>
      <c r="J120" s="214"/>
      <c r="K120" s="214"/>
      <c r="L120" s="219"/>
      <c r="M120" s="220"/>
      <c r="N120" s="221"/>
      <c r="O120" s="221"/>
      <c r="P120" s="221"/>
      <c r="Q120" s="221"/>
      <c r="R120" s="221"/>
      <c r="S120" s="221"/>
      <c r="T120" s="222"/>
      <c r="AT120" s="223" t="s">
        <v>143</v>
      </c>
      <c r="AU120" s="223" t="s">
        <v>82</v>
      </c>
      <c r="AV120" s="12" t="s">
        <v>82</v>
      </c>
      <c r="AW120" s="12" t="s">
        <v>35</v>
      </c>
      <c r="AX120" s="12" t="s">
        <v>77</v>
      </c>
      <c r="AY120" s="223" t="s">
        <v>131</v>
      </c>
    </row>
    <row r="121" spans="2:65" s="1" customFormat="1" ht="31.5" customHeight="1">
      <c r="B121" s="39"/>
      <c r="C121" s="198" t="s">
        <v>174</v>
      </c>
      <c r="D121" s="198" t="s">
        <v>134</v>
      </c>
      <c r="E121" s="199" t="s">
        <v>175</v>
      </c>
      <c r="F121" s="200" t="s">
        <v>176</v>
      </c>
      <c r="G121" s="201" t="s">
        <v>137</v>
      </c>
      <c r="H121" s="202">
        <v>17</v>
      </c>
      <c r="I121" s="203"/>
      <c r="J121" s="204">
        <f>ROUND(I121*H121,2)</f>
        <v>0</v>
      </c>
      <c r="K121" s="200" t="s">
        <v>138</v>
      </c>
      <c r="L121" s="59"/>
      <c r="M121" s="205" t="s">
        <v>21</v>
      </c>
      <c r="N121" s="206" t="s">
        <v>43</v>
      </c>
      <c r="O121" s="40"/>
      <c r="P121" s="207">
        <f>O121*H121</f>
        <v>0</v>
      </c>
      <c r="Q121" s="207">
        <v>0</v>
      </c>
      <c r="R121" s="207">
        <f>Q121*H121</f>
        <v>0</v>
      </c>
      <c r="S121" s="207">
        <v>0.01</v>
      </c>
      <c r="T121" s="208">
        <f>S121*H121</f>
        <v>0.17</v>
      </c>
      <c r="AR121" s="22" t="s">
        <v>139</v>
      </c>
      <c r="AT121" s="22" t="s">
        <v>134</v>
      </c>
      <c r="AU121" s="22" t="s">
        <v>82</v>
      </c>
      <c r="AY121" s="22" t="s">
        <v>131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22" t="s">
        <v>82</v>
      </c>
      <c r="BK121" s="209">
        <f>ROUND(I121*H121,2)</f>
        <v>0</v>
      </c>
      <c r="BL121" s="22" t="s">
        <v>139</v>
      </c>
      <c r="BM121" s="22" t="s">
        <v>177</v>
      </c>
    </row>
    <row r="122" spans="2:65" s="1" customFormat="1" ht="27">
      <c r="B122" s="39"/>
      <c r="C122" s="61"/>
      <c r="D122" s="210" t="s">
        <v>141</v>
      </c>
      <c r="E122" s="61"/>
      <c r="F122" s="211" t="s">
        <v>149</v>
      </c>
      <c r="G122" s="61"/>
      <c r="H122" s="61"/>
      <c r="I122" s="166"/>
      <c r="J122" s="61"/>
      <c r="K122" s="61"/>
      <c r="L122" s="59"/>
      <c r="M122" s="212"/>
      <c r="N122" s="40"/>
      <c r="O122" s="40"/>
      <c r="P122" s="40"/>
      <c r="Q122" s="40"/>
      <c r="R122" s="40"/>
      <c r="S122" s="40"/>
      <c r="T122" s="76"/>
      <c r="AT122" s="22" t="s">
        <v>141</v>
      </c>
      <c r="AU122" s="22" t="s">
        <v>82</v>
      </c>
    </row>
    <row r="123" spans="2:65" s="12" customFormat="1" ht="13.5">
      <c r="B123" s="213"/>
      <c r="C123" s="214"/>
      <c r="D123" s="224" t="s">
        <v>143</v>
      </c>
      <c r="E123" s="226" t="s">
        <v>21</v>
      </c>
      <c r="F123" s="227" t="s">
        <v>150</v>
      </c>
      <c r="G123" s="214"/>
      <c r="H123" s="228">
        <v>17</v>
      </c>
      <c r="I123" s="218"/>
      <c r="J123" s="214"/>
      <c r="K123" s="214"/>
      <c r="L123" s="219"/>
      <c r="M123" s="220"/>
      <c r="N123" s="221"/>
      <c r="O123" s="221"/>
      <c r="P123" s="221"/>
      <c r="Q123" s="221"/>
      <c r="R123" s="221"/>
      <c r="S123" s="221"/>
      <c r="T123" s="222"/>
      <c r="AT123" s="223" t="s">
        <v>143</v>
      </c>
      <c r="AU123" s="223" t="s">
        <v>82</v>
      </c>
      <c r="AV123" s="12" t="s">
        <v>82</v>
      </c>
      <c r="AW123" s="12" t="s">
        <v>35</v>
      </c>
      <c r="AX123" s="12" t="s">
        <v>77</v>
      </c>
      <c r="AY123" s="223" t="s">
        <v>131</v>
      </c>
    </row>
    <row r="124" spans="2:65" s="1" customFormat="1" ht="31.5" customHeight="1">
      <c r="B124" s="39"/>
      <c r="C124" s="198" t="s">
        <v>178</v>
      </c>
      <c r="D124" s="198" t="s">
        <v>134</v>
      </c>
      <c r="E124" s="199" t="s">
        <v>179</v>
      </c>
      <c r="F124" s="200" t="s">
        <v>180</v>
      </c>
      <c r="G124" s="201" t="s">
        <v>163</v>
      </c>
      <c r="H124" s="202">
        <v>70</v>
      </c>
      <c r="I124" s="203"/>
      <c r="J124" s="204">
        <f>ROUND(I124*H124,2)</f>
        <v>0</v>
      </c>
      <c r="K124" s="200" t="s">
        <v>138</v>
      </c>
      <c r="L124" s="59"/>
      <c r="M124" s="205" t="s">
        <v>21</v>
      </c>
      <c r="N124" s="206" t="s">
        <v>43</v>
      </c>
      <c r="O124" s="40"/>
      <c r="P124" s="207">
        <f>O124*H124</f>
        <v>0</v>
      </c>
      <c r="Q124" s="207">
        <v>0</v>
      </c>
      <c r="R124" s="207">
        <f>Q124*H124</f>
        <v>0</v>
      </c>
      <c r="S124" s="207">
        <v>1.9E-2</v>
      </c>
      <c r="T124" s="208">
        <f>S124*H124</f>
        <v>1.33</v>
      </c>
      <c r="AR124" s="22" t="s">
        <v>139</v>
      </c>
      <c r="AT124" s="22" t="s">
        <v>134</v>
      </c>
      <c r="AU124" s="22" t="s">
        <v>82</v>
      </c>
      <c r="AY124" s="22" t="s">
        <v>131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22" t="s">
        <v>82</v>
      </c>
      <c r="BK124" s="209">
        <f>ROUND(I124*H124,2)</f>
        <v>0</v>
      </c>
      <c r="BL124" s="22" t="s">
        <v>139</v>
      </c>
      <c r="BM124" s="22" t="s">
        <v>181</v>
      </c>
    </row>
    <row r="125" spans="2:65" s="1" customFormat="1" ht="27">
      <c r="B125" s="39"/>
      <c r="C125" s="61"/>
      <c r="D125" s="210" t="s">
        <v>141</v>
      </c>
      <c r="E125" s="61"/>
      <c r="F125" s="211" t="s">
        <v>157</v>
      </c>
      <c r="G125" s="61"/>
      <c r="H125" s="61"/>
      <c r="I125" s="166"/>
      <c r="J125" s="61"/>
      <c r="K125" s="61"/>
      <c r="L125" s="59"/>
      <c r="M125" s="212"/>
      <c r="N125" s="40"/>
      <c r="O125" s="40"/>
      <c r="P125" s="40"/>
      <c r="Q125" s="40"/>
      <c r="R125" s="40"/>
      <c r="S125" s="40"/>
      <c r="T125" s="76"/>
      <c r="AT125" s="22" t="s">
        <v>141</v>
      </c>
      <c r="AU125" s="22" t="s">
        <v>82</v>
      </c>
    </row>
    <row r="126" spans="2:65" s="12" customFormat="1" ht="13.5">
      <c r="B126" s="213"/>
      <c r="C126" s="214"/>
      <c r="D126" s="210" t="s">
        <v>143</v>
      </c>
      <c r="E126" s="215" t="s">
        <v>21</v>
      </c>
      <c r="F126" s="216" t="s">
        <v>182</v>
      </c>
      <c r="G126" s="214"/>
      <c r="H126" s="217">
        <v>70</v>
      </c>
      <c r="I126" s="218"/>
      <c r="J126" s="214"/>
      <c r="K126" s="214"/>
      <c r="L126" s="219"/>
      <c r="M126" s="220"/>
      <c r="N126" s="221"/>
      <c r="O126" s="221"/>
      <c r="P126" s="221"/>
      <c r="Q126" s="221"/>
      <c r="R126" s="221"/>
      <c r="S126" s="221"/>
      <c r="T126" s="222"/>
      <c r="AT126" s="223" t="s">
        <v>143</v>
      </c>
      <c r="AU126" s="223" t="s">
        <v>82</v>
      </c>
      <c r="AV126" s="12" t="s">
        <v>82</v>
      </c>
      <c r="AW126" s="12" t="s">
        <v>35</v>
      </c>
      <c r="AX126" s="12" t="s">
        <v>77</v>
      </c>
      <c r="AY126" s="223" t="s">
        <v>131</v>
      </c>
    </row>
    <row r="127" spans="2:65" s="11" customFormat="1" ht="37.35" customHeight="1">
      <c r="B127" s="181"/>
      <c r="C127" s="182"/>
      <c r="D127" s="183" t="s">
        <v>70</v>
      </c>
      <c r="E127" s="184" t="s">
        <v>183</v>
      </c>
      <c r="F127" s="184" t="s">
        <v>184</v>
      </c>
      <c r="G127" s="182"/>
      <c r="H127" s="182"/>
      <c r="I127" s="185"/>
      <c r="J127" s="186">
        <f>BK127</f>
        <v>0</v>
      </c>
      <c r="K127" s="182"/>
      <c r="L127" s="187"/>
      <c r="M127" s="188"/>
      <c r="N127" s="189"/>
      <c r="O127" s="189"/>
      <c r="P127" s="190">
        <f>P128+P141+P163+P179+P183+P209+P243+P300</f>
        <v>0</v>
      </c>
      <c r="Q127" s="189"/>
      <c r="R127" s="190">
        <f>R128+R141+R163+R179+R183+R209+R243+R300</f>
        <v>0.33530000000000004</v>
      </c>
      <c r="S127" s="189"/>
      <c r="T127" s="191">
        <f>T128+T141+T163+T179+T183+T209+T243+T300</f>
        <v>2.1675599999999999</v>
      </c>
      <c r="AR127" s="192" t="s">
        <v>82</v>
      </c>
      <c r="AT127" s="193" t="s">
        <v>70</v>
      </c>
      <c r="AU127" s="193" t="s">
        <v>71</v>
      </c>
      <c r="AY127" s="192" t="s">
        <v>131</v>
      </c>
      <c r="BK127" s="194">
        <f>BK128+BK141+BK163+BK179+BK183+BK209+BK243+BK300</f>
        <v>0</v>
      </c>
    </row>
    <row r="128" spans="2:65" s="11" customFormat="1" ht="19.899999999999999" customHeight="1">
      <c r="B128" s="181"/>
      <c r="C128" s="182"/>
      <c r="D128" s="195" t="s">
        <v>70</v>
      </c>
      <c r="E128" s="196" t="s">
        <v>185</v>
      </c>
      <c r="F128" s="196" t="s">
        <v>186</v>
      </c>
      <c r="G128" s="182"/>
      <c r="H128" s="182"/>
      <c r="I128" s="185"/>
      <c r="J128" s="197">
        <f>BK128</f>
        <v>0</v>
      </c>
      <c r="K128" s="182"/>
      <c r="L128" s="187"/>
      <c r="M128" s="188"/>
      <c r="N128" s="189"/>
      <c r="O128" s="189"/>
      <c r="P128" s="190">
        <f>SUM(P129:P140)</f>
        <v>0</v>
      </c>
      <c r="Q128" s="189"/>
      <c r="R128" s="190">
        <f>SUM(R129:R140)</f>
        <v>5.6900000000000006E-2</v>
      </c>
      <c r="S128" s="189"/>
      <c r="T128" s="191">
        <f>SUM(T129:T140)</f>
        <v>0</v>
      </c>
      <c r="AR128" s="192" t="s">
        <v>82</v>
      </c>
      <c r="AT128" s="193" t="s">
        <v>70</v>
      </c>
      <c r="AU128" s="193" t="s">
        <v>77</v>
      </c>
      <c r="AY128" s="192" t="s">
        <v>131</v>
      </c>
      <c r="BK128" s="194">
        <f>SUM(BK129:BK140)</f>
        <v>0</v>
      </c>
    </row>
    <row r="129" spans="2:65" s="1" customFormat="1" ht="44.25" customHeight="1">
      <c r="B129" s="39"/>
      <c r="C129" s="198" t="s">
        <v>159</v>
      </c>
      <c r="D129" s="198" t="s">
        <v>134</v>
      </c>
      <c r="E129" s="199" t="s">
        <v>187</v>
      </c>
      <c r="F129" s="200" t="s">
        <v>188</v>
      </c>
      <c r="G129" s="201" t="s">
        <v>163</v>
      </c>
      <c r="H129" s="202">
        <v>315</v>
      </c>
      <c r="I129" s="203"/>
      <c r="J129" s="204">
        <f>ROUND(I129*H129,2)</f>
        <v>0</v>
      </c>
      <c r="K129" s="200" t="s">
        <v>138</v>
      </c>
      <c r="L129" s="59"/>
      <c r="M129" s="205" t="s">
        <v>21</v>
      </c>
      <c r="N129" s="206" t="s">
        <v>43</v>
      </c>
      <c r="O129" s="40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AR129" s="22" t="s">
        <v>189</v>
      </c>
      <c r="AT129" s="22" t="s">
        <v>134</v>
      </c>
      <c r="AU129" s="22" t="s">
        <v>82</v>
      </c>
      <c r="AY129" s="22" t="s">
        <v>131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22" t="s">
        <v>82</v>
      </c>
      <c r="BK129" s="209">
        <f>ROUND(I129*H129,2)</f>
        <v>0</v>
      </c>
      <c r="BL129" s="22" t="s">
        <v>189</v>
      </c>
      <c r="BM129" s="22" t="s">
        <v>190</v>
      </c>
    </row>
    <row r="130" spans="2:65" s="1" customFormat="1" ht="27">
      <c r="B130" s="39"/>
      <c r="C130" s="61"/>
      <c r="D130" s="210" t="s">
        <v>141</v>
      </c>
      <c r="E130" s="61"/>
      <c r="F130" s="211" t="s">
        <v>191</v>
      </c>
      <c r="G130" s="61"/>
      <c r="H130" s="61"/>
      <c r="I130" s="166"/>
      <c r="J130" s="61"/>
      <c r="K130" s="61"/>
      <c r="L130" s="59"/>
      <c r="M130" s="212"/>
      <c r="N130" s="40"/>
      <c r="O130" s="40"/>
      <c r="P130" s="40"/>
      <c r="Q130" s="40"/>
      <c r="R130" s="40"/>
      <c r="S130" s="40"/>
      <c r="T130" s="76"/>
      <c r="AT130" s="22" t="s">
        <v>141</v>
      </c>
      <c r="AU130" s="22" t="s">
        <v>82</v>
      </c>
    </row>
    <row r="131" spans="2:65" s="12" customFormat="1" ht="13.5">
      <c r="B131" s="213"/>
      <c r="C131" s="214"/>
      <c r="D131" s="224" t="s">
        <v>143</v>
      </c>
      <c r="E131" s="226" t="s">
        <v>21</v>
      </c>
      <c r="F131" s="227" t="s">
        <v>192</v>
      </c>
      <c r="G131" s="214"/>
      <c r="H131" s="228">
        <v>315</v>
      </c>
      <c r="I131" s="218"/>
      <c r="J131" s="214"/>
      <c r="K131" s="214"/>
      <c r="L131" s="219"/>
      <c r="M131" s="220"/>
      <c r="N131" s="221"/>
      <c r="O131" s="221"/>
      <c r="P131" s="221"/>
      <c r="Q131" s="221"/>
      <c r="R131" s="221"/>
      <c r="S131" s="221"/>
      <c r="T131" s="222"/>
      <c r="AT131" s="223" t="s">
        <v>143</v>
      </c>
      <c r="AU131" s="223" t="s">
        <v>82</v>
      </c>
      <c r="AV131" s="12" t="s">
        <v>82</v>
      </c>
      <c r="AW131" s="12" t="s">
        <v>35</v>
      </c>
      <c r="AX131" s="12" t="s">
        <v>77</v>
      </c>
      <c r="AY131" s="223" t="s">
        <v>131</v>
      </c>
    </row>
    <row r="132" spans="2:65" s="1" customFormat="1" ht="22.5" customHeight="1">
      <c r="B132" s="39"/>
      <c r="C132" s="229" t="s">
        <v>193</v>
      </c>
      <c r="D132" s="229" t="s">
        <v>194</v>
      </c>
      <c r="E132" s="230" t="s">
        <v>195</v>
      </c>
      <c r="F132" s="231" t="s">
        <v>196</v>
      </c>
      <c r="G132" s="232" t="s">
        <v>163</v>
      </c>
      <c r="H132" s="233">
        <v>240</v>
      </c>
      <c r="I132" s="234"/>
      <c r="J132" s="235">
        <f>ROUND(I132*H132,2)</f>
        <v>0</v>
      </c>
      <c r="K132" s="231" t="s">
        <v>138</v>
      </c>
      <c r="L132" s="236"/>
      <c r="M132" s="237" t="s">
        <v>21</v>
      </c>
      <c r="N132" s="238" t="s">
        <v>43</v>
      </c>
      <c r="O132" s="40"/>
      <c r="P132" s="207">
        <f>O132*H132</f>
        <v>0</v>
      </c>
      <c r="Q132" s="207">
        <v>1.8000000000000001E-4</v>
      </c>
      <c r="R132" s="207">
        <f>Q132*H132</f>
        <v>4.3200000000000002E-2</v>
      </c>
      <c r="S132" s="207">
        <v>0</v>
      </c>
      <c r="T132" s="208">
        <f>S132*H132</f>
        <v>0</v>
      </c>
      <c r="AR132" s="22" t="s">
        <v>197</v>
      </c>
      <c r="AT132" s="22" t="s">
        <v>194</v>
      </c>
      <c r="AU132" s="22" t="s">
        <v>82</v>
      </c>
      <c r="AY132" s="22" t="s">
        <v>131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22" t="s">
        <v>82</v>
      </c>
      <c r="BK132" s="209">
        <f>ROUND(I132*H132,2)</f>
        <v>0</v>
      </c>
      <c r="BL132" s="22" t="s">
        <v>189</v>
      </c>
      <c r="BM132" s="22" t="s">
        <v>198</v>
      </c>
    </row>
    <row r="133" spans="2:65" s="1" customFormat="1" ht="27">
      <c r="B133" s="39"/>
      <c r="C133" s="61"/>
      <c r="D133" s="210" t="s">
        <v>141</v>
      </c>
      <c r="E133" s="61"/>
      <c r="F133" s="211" t="s">
        <v>191</v>
      </c>
      <c r="G133" s="61"/>
      <c r="H133" s="61"/>
      <c r="I133" s="166"/>
      <c r="J133" s="61"/>
      <c r="K133" s="61"/>
      <c r="L133" s="59"/>
      <c r="M133" s="212"/>
      <c r="N133" s="40"/>
      <c r="O133" s="40"/>
      <c r="P133" s="40"/>
      <c r="Q133" s="40"/>
      <c r="R133" s="40"/>
      <c r="S133" s="40"/>
      <c r="T133" s="76"/>
      <c r="AT133" s="22" t="s">
        <v>141</v>
      </c>
      <c r="AU133" s="22" t="s">
        <v>82</v>
      </c>
    </row>
    <row r="134" spans="2:65" s="12" customFormat="1" ht="13.5">
      <c r="B134" s="213"/>
      <c r="C134" s="214"/>
      <c r="D134" s="224" t="s">
        <v>143</v>
      </c>
      <c r="E134" s="226" t="s">
        <v>21</v>
      </c>
      <c r="F134" s="227" t="s">
        <v>199</v>
      </c>
      <c r="G134" s="214"/>
      <c r="H134" s="228">
        <v>240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143</v>
      </c>
      <c r="AU134" s="223" t="s">
        <v>82</v>
      </c>
      <c r="AV134" s="12" t="s">
        <v>82</v>
      </c>
      <c r="AW134" s="12" t="s">
        <v>35</v>
      </c>
      <c r="AX134" s="12" t="s">
        <v>77</v>
      </c>
      <c r="AY134" s="223" t="s">
        <v>131</v>
      </c>
    </row>
    <row r="135" spans="2:65" s="1" customFormat="1" ht="22.5" customHeight="1">
      <c r="B135" s="39"/>
      <c r="C135" s="229" t="s">
        <v>200</v>
      </c>
      <c r="D135" s="229" t="s">
        <v>194</v>
      </c>
      <c r="E135" s="230" t="s">
        <v>201</v>
      </c>
      <c r="F135" s="231" t="s">
        <v>202</v>
      </c>
      <c r="G135" s="232" t="s">
        <v>163</v>
      </c>
      <c r="H135" s="233">
        <v>40</v>
      </c>
      <c r="I135" s="234"/>
      <c r="J135" s="235">
        <f>ROUND(I135*H135,2)</f>
        <v>0</v>
      </c>
      <c r="K135" s="231" t="s">
        <v>138</v>
      </c>
      <c r="L135" s="236"/>
      <c r="M135" s="237" t="s">
        <v>21</v>
      </c>
      <c r="N135" s="238" t="s">
        <v>43</v>
      </c>
      <c r="O135" s="40"/>
      <c r="P135" s="207">
        <f>O135*H135</f>
        <v>0</v>
      </c>
      <c r="Q135" s="207">
        <v>2.7E-4</v>
      </c>
      <c r="R135" s="207">
        <f>Q135*H135</f>
        <v>1.0800000000000001E-2</v>
      </c>
      <c r="S135" s="207">
        <v>0</v>
      </c>
      <c r="T135" s="208">
        <f>S135*H135</f>
        <v>0</v>
      </c>
      <c r="AR135" s="22" t="s">
        <v>197</v>
      </c>
      <c r="AT135" s="22" t="s">
        <v>194</v>
      </c>
      <c r="AU135" s="22" t="s">
        <v>82</v>
      </c>
      <c r="AY135" s="22" t="s">
        <v>131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22" t="s">
        <v>82</v>
      </c>
      <c r="BK135" s="209">
        <f>ROUND(I135*H135,2)</f>
        <v>0</v>
      </c>
      <c r="BL135" s="22" t="s">
        <v>189</v>
      </c>
      <c r="BM135" s="22" t="s">
        <v>203</v>
      </c>
    </row>
    <row r="136" spans="2:65" s="1" customFormat="1" ht="27">
      <c r="B136" s="39"/>
      <c r="C136" s="61"/>
      <c r="D136" s="210" t="s">
        <v>141</v>
      </c>
      <c r="E136" s="61"/>
      <c r="F136" s="211" t="s">
        <v>142</v>
      </c>
      <c r="G136" s="61"/>
      <c r="H136" s="61"/>
      <c r="I136" s="166"/>
      <c r="J136" s="61"/>
      <c r="K136" s="61"/>
      <c r="L136" s="59"/>
      <c r="M136" s="212"/>
      <c r="N136" s="40"/>
      <c r="O136" s="40"/>
      <c r="P136" s="40"/>
      <c r="Q136" s="40"/>
      <c r="R136" s="40"/>
      <c r="S136" s="40"/>
      <c r="T136" s="76"/>
      <c r="AT136" s="22" t="s">
        <v>141</v>
      </c>
      <c r="AU136" s="22" t="s">
        <v>82</v>
      </c>
    </row>
    <row r="137" spans="2:65" s="12" customFormat="1" ht="13.5">
      <c r="B137" s="213"/>
      <c r="C137" s="214"/>
      <c r="D137" s="224" t="s">
        <v>143</v>
      </c>
      <c r="E137" s="226" t="s">
        <v>21</v>
      </c>
      <c r="F137" s="227" t="s">
        <v>204</v>
      </c>
      <c r="G137" s="214"/>
      <c r="H137" s="228">
        <v>40</v>
      </c>
      <c r="I137" s="218"/>
      <c r="J137" s="214"/>
      <c r="K137" s="214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143</v>
      </c>
      <c r="AU137" s="223" t="s">
        <v>82</v>
      </c>
      <c r="AV137" s="12" t="s">
        <v>82</v>
      </c>
      <c r="AW137" s="12" t="s">
        <v>35</v>
      </c>
      <c r="AX137" s="12" t="s">
        <v>77</v>
      </c>
      <c r="AY137" s="223" t="s">
        <v>131</v>
      </c>
    </row>
    <row r="138" spans="2:65" s="1" customFormat="1" ht="22.5" customHeight="1">
      <c r="B138" s="39"/>
      <c r="C138" s="229" t="s">
        <v>205</v>
      </c>
      <c r="D138" s="229" t="s">
        <v>194</v>
      </c>
      <c r="E138" s="230" t="s">
        <v>206</v>
      </c>
      <c r="F138" s="231" t="s">
        <v>207</v>
      </c>
      <c r="G138" s="232" t="s">
        <v>163</v>
      </c>
      <c r="H138" s="233">
        <v>10</v>
      </c>
      <c r="I138" s="234"/>
      <c r="J138" s="235">
        <f>ROUND(I138*H138,2)</f>
        <v>0</v>
      </c>
      <c r="K138" s="231" t="s">
        <v>138</v>
      </c>
      <c r="L138" s="236"/>
      <c r="M138" s="237" t="s">
        <v>21</v>
      </c>
      <c r="N138" s="238" t="s">
        <v>43</v>
      </c>
      <c r="O138" s="40"/>
      <c r="P138" s="207">
        <f>O138*H138</f>
        <v>0</v>
      </c>
      <c r="Q138" s="207">
        <v>2.9E-4</v>
      </c>
      <c r="R138" s="207">
        <f>Q138*H138</f>
        <v>2.8999999999999998E-3</v>
      </c>
      <c r="S138" s="207">
        <v>0</v>
      </c>
      <c r="T138" s="208">
        <f>S138*H138</f>
        <v>0</v>
      </c>
      <c r="AR138" s="22" t="s">
        <v>197</v>
      </c>
      <c r="AT138" s="22" t="s">
        <v>194</v>
      </c>
      <c r="AU138" s="22" t="s">
        <v>82</v>
      </c>
      <c r="AY138" s="22" t="s">
        <v>131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22" t="s">
        <v>82</v>
      </c>
      <c r="BK138" s="209">
        <f>ROUND(I138*H138,2)</f>
        <v>0</v>
      </c>
      <c r="BL138" s="22" t="s">
        <v>189</v>
      </c>
      <c r="BM138" s="22" t="s">
        <v>208</v>
      </c>
    </row>
    <row r="139" spans="2:65" s="1" customFormat="1" ht="27">
      <c r="B139" s="39"/>
      <c r="C139" s="61"/>
      <c r="D139" s="210" t="s">
        <v>141</v>
      </c>
      <c r="E139" s="61"/>
      <c r="F139" s="211" t="s">
        <v>142</v>
      </c>
      <c r="G139" s="61"/>
      <c r="H139" s="61"/>
      <c r="I139" s="166"/>
      <c r="J139" s="61"/>
      <c r="K139" s="61"/>
      <c r="L139" s="59"/>
      <c r="M139" s="212"/>
      <c r="N139" s="40"/>
      <c r="O139" s="40"/>
      <c r="P139" s="40"/>
      <c r="Q139" s="40"/>
      <c r="R139" s="40"/>
      <c r="S139" s="40"/>
      <c r="T139" s="76"/>
      <c r="AT139" s="22" t="s">
        <v>141</v>
      </c>
      <c r="AU139" s="22" t="s">
        <v>82</v>
      </c>
    </row>
    <row r="140" spans="2:65" s="12" customFormat="1" ht="13.5">
      <c r="B140" s="213"/>
      <c r="C140" s="214"/>
      <c r="D140" s="210" t="s">
        <v>143</v>
      </c>
      <c r="E140" s="215" t="s">
        <v>21</v>
      </c>
      <c r="F140" s="216" t="s">
        <v>193</v>
      </c>
      <c r="G140" s="214"/>
      <c r="H140" s="217">
        <v>10</v>
      </c>
      <c r="I140" s="218"/>
      <c r="J140" s="214"/>
      <c r="K140" s="214"/>
      <c r="L140" s="219"/>
      <c r="M140" s="220"/>
      <c r="N140" s="221"/>
      <c r="O140" s="221"/>
      <c r="P140" s="221"/>
      <c r="Q140" s="221"/>
      <c r="R140" s="221"/>
      <c r="S140" s="221"/>
      <c r="T140" s="222"/>
      <c r="AT140" s="223" t="s">
        <v>143</v>
      </c>
      <c r="AU140" s="223" t="s">
        <v>82</v>
      </c>
      <c r="AV140" s="12" t="s">
        <v>82</v>
      </c>
      <c r="AW140" s="12" t="s">
        <v>35</v>
      </c>
      <c r="AX140" s="12" t="s">
        <v>77</v>
      </c>
      <c r="AY140" s="223" t="s">
        <v>131</v>
      </c>
    </row>
    <row r="141" spans="2:65" s="11" customFormat="1" ht="29.85" customHeight="1">
      <c r="B141" s="181"/>
      <c r="C141" s="182"/>
      <c r="D141" s="195" t="s">
        <v>70</v>
      </c>
      <c r="E141" s="196" t="s">
        <v>209</v>
      </c>
      <c r="F141" s="196" t="s">
        <v>210</v>
      </c>
      <c r="G141" s="182"/>
      <c r="H141" s="182"/>
      <c r="I141" s="185"/>
      <c r="J141" s="197">
        <f>BK141</f>
        <v>0</v>
      </c>
      <c r="K141" s="182"/>
      <c r="L141" s="187"/>
      <c r="M141" s="188"/>
      <c r="N141" s="189"/>
      <c r="O141" s="189"/>
      <c r="P141" s="190">
        <f>SUM(P142:P162)</f>
        <v>0</v>
      </c>
      <c r="Q141" s="189"/>
      <c r="R141" s="190">
        <f>SUM(R142:R162)</f>
        <v>2.266E-2</v>
      </c>
      <c r="S141" s="189"/>
      <c r="T141" s="191">
        <f>SUM(T142:T162)</f>
        <v>4.4950000000000004E-2</v>
      </c>
      <c r="AR141" s="192" t="s">
        <v>82</v>
      </c>
      <c r="AT141" s="193" t="s">
        <v>70</v>
      </c>
      <c r="AU141" s="193" t="s">
        <v>77</v>
      </c>
      <c r="AY141" s="192" t="s">
        <v>131</v>
      </c>
      <c r="BK141" s="194">
        <f>SUM(BK142:BK162)</f>
        <v>0</v>
      </c>
    </row>
    <row r="142" spans="2:65" s="1" customFormat="1" ht="22.5" customHeight="1">
      <c r="B142" s="39"/>
      <c r="C142" s="198" t="s">
        <v>211</v>
      </c>
      <c r="D142" s="198" t="s">
        <v>134</v>
      </c>
      <c r="E142" s="199" t="s">
        <v>212</v>
      </c>
      <c r="F142" s="200" t="s">
        <v>213</v>
      </c>
      <c r="G142" s="201" t="s">
        <v>163</v>
      </c>
      <c r="H142" s="202">
        <v>5</v>
      </c>
      <c r="I142" s="203"/>
      <c r="J142" s="204">
        <f>ROUND(I142*H142,2)</f>
        <v>0</v>
      </c>
      <c r="K142" s="200" t="s">
        <v>138</v>
      </c>
      <c r="L142" s="59"/>
      <c r="M142" s="205" t="s">
        <v>21</v>
      </c>
      <c r="N142" s="206" t="s">
        <v>43</v>
      </c>
      <c r="O142" s="40"/>
      <c r="P142" s="207">
        <f>O142*H142</f>
        <v>0</v>
      </c>
      <c r="Q142" s="207">
        <v>1.1E-4</v>
      </c>
      <c r="R142" s="207">
        <f>Q142*H142</f>
        <v>5.5000000000000003E-4</v>
      </c>
      <c r="S142" s="207">
        <v>2.15E-3</v>
      </c>
      <c r="T142" s="208">
        <f>S142*H142</f>
        <v>1.0749999999999999E-2</v>
      </c>
      <c r="AR142" s="22" t="s">
        <v>189</v>
      </c>
      <c r="AT142" s="22" t="s">
        <v>134</v>
      </c>
      <c r="AU142" s="22" t="s">
        <v>82</v>
      </c>
      <c r="AY142" s="22" t="s">
        <v>131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22" t="s">
        <v>82</v>
      </c>
      <c r="BK142" s="209">
        <f>ROUND(I142*H142,2)</f>
        <v>0</v>
      </c>
      <c r="BL142" s="22" t="s">
        <v>189</v>
      </c>
      <c r="BM142" s="22" t="s">
        <v>214</v>
      </c>
    </row>
    <row r="143" spans="2:65" s="1" customFormat="1" ht="27">
      <c r="B143" s="39"/>
      <c r="C143" s="61"/>
      <c r="D143" s="224" t="s">
        <v>141</v>
      </c>
      <c r="E143" s="61"/>
      <c r="F143" s="225" t="s">
        <v>142</v>
      </c>
      <c r="G143" s="61"/>
      <c r="H143" s="61"/>
      <c r="I143" s="166"/>
      <c r="J143" s="61"/>
      <c r="K143" s="61"/>
      <c r="L143" s="59"/>
      <c r="M143" s="212"/>
      <c r="N143" s="40"/>
      <c r="O143" s="40"/>
      <c r="P143" s="40"/>
      <c r="Q143" s="40"/>
      <c r="R143" s="40"/>
      <c r="S143" s="40"/>
      <c r="T143" s="76"/>
      <c r="AT143" s="22" t="s">
        <v>141</v>
      </c>
      <c r="AU143" s="22" t="s">
        <v>82</v>
      </c>
    </row>
    <row r="144" spans="2:65" s="1" customFormat="1" ht="22.5" customHeight="1">
      <c r="B144" s="39"/>
      <c r="C144" s="198" t="s">
        <v>215</v>
      </c>
      <c r="D144" s="198" t="s">
        <v>134</v>
      </c>
      <c r="E144" s="199" t="s">
        <v>216</v>
      </c>
      <c r="F144" s="200" t="s">
        <v>217</v>
      </c>
      <c r="G144" s="201" t="s">
        <v>163</v>
      </c>
      <c r="H144" s="202">
        <v>10</v>
      </c>
      <c r="I144" s="203"/>
      <c r="J144" s="204">
        <f>ROUND(I144*H144,2)</f>
        <v>0</v>
      </c>
      <c r="K144" s="200" t="s">
        <v>138</v>
      </c>
      <c r="L144" s="59"/>
      <c r="M144" s="205" t="s">
        <v>21</v>
      </c>
      <c r="N144" s="206" t="s">
        <v>43</v>
      </c>
      <c r="O144" s="40"/>
      <c r="P144" s="207">
        <f>O144*H144</f>
        <v>0</v>
      </c>
      <c r="Q144" s="207">
        <v>3.8999999999999999E-4</v>
      </c>
      <c r="R144" s="207">
        <f>Q144*H144</f>
        <v>3.8999999999999998E-3</v>
      </c>
      <c r="S144" s="207">
        <v>3.4199999999999999E-3</v>
      </c>
      <c r="T144" s="208">
        <f>S144*H144</f>
        <v>3.4200000000000001E-2</v>
      </c>
      <c r="AR144" s="22" t="s">
        <v>189</v>
      </c>
      <c r="AT144" s="22" t="s">
        <v>134</v>
      </c>
      <c r="AU144" s="22" t="s">
        <v>82</v>
      </c>
      <c r="AY144" s="22" t="s">
        <v>131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22" t="s">
        <v>82</v>
      </c>
      <c r="BK144" s="209">
        <f>ROUND(I144*H144,2)</f>
        <v>0</v>
      </c>
      <c r="BL144" s="22" t="s">
        <v>189</v>
      </c>
      <c r="BM144" s="22" t="s">
        <v>218</v>
      </c>
    </row>
    <row r="145" spans="2:65" s="1" customFormat="1" ht="27">
      <c r="B145" s="39"/>
      <c r="C145" s="61"/>
      <c r="D145" s="224" t="s">
        <v>141</v>
      </c>
      <c r="E145" s="61"/>
      <c r="F145" s="225" t="s">
        <v>142</v>
      </c>
      <c r="G145" s="61"/>
      <c r="H145" s="61"/>
      <c r="I145" s="166"/>
      <c r="J145" s="61"/>
      <c r="K145" s="61"/>
      <c r="L145" s="59"/>
      <c r="M145" s="212"/>
      <c r="N145" s="40"/>
      <c r="O145" s="40"/>
      <c r="P145" s="40"/>
      <c r="Q145" s="40"/>
      <c r="R145" s="40"/>
      <c r="S145" s="40"/>
      <c r="T145" s="76"/>
      <c r="AT145" s="22" t="s">
        <v>141</v>
      </c>
      <c r="AU145" s="22" t="s">
        <v>82</v>
      </c>
    </row>
    <row r="146" spans="2:65" s="1" customFormat="1" ht="22.5" customHeight="1">
      <c r="B146" s="39"/>
      <c r="C146" s="198" t="s">
        <v>10</v>
      </c>
      <c r="D146" s="198" t="s">
        <v>134</v>
      </c>
      <c r="E146" s="199" t="s">
        <v>219</v>
      </c>
      <c r="F146" s="200" t="s">
        <v>220</v>
      </c>
      <c r="G146" s="201" t="s">
        <v>163</v>
      </c>
      <c r="H146" s="202">
        <v>1</v>
      </c>
      <c r="I146" s="203"/>
      <c r="J146" s="204">
        <f>ROUND(I146*H146,2)</f>
        <v>0</v>
      </c>
      <c r="K146" s="200" t="s">
        <v>138</v>
      </c>
      <c r="L146" s="59"/>
      <c r="M146" s="205" t="s">
        <v>21</v>
      </c>
      <c r="N146" s="206" t="s">
        <v>43</v>
      </c>
      <c r="O146" s="40"/>
      <c r="P146" s="207">
        <f>O146*H146</f>
        <v>0</v>
      </c>
      <c r="Q146" s="207">
        <v>2.5600000000000002E-3</v>
      </c>
      <c r="R146" s="207">
        <f>Q146*H146</f>
        <v>2.5600000000000002E-3</v>
      </c>
      <c r="S146" s="207">
        <v>0</v>
      </c>
      <c r="T146" s="208">
        <f>S146*H146</f>
        <v>0</v>
      </c>
      <c r="AR146" s="22" t="s">
        <v>189</v>
      </c>
      <c r="AT146" s="22" t="s">
        <v>134</v>
      </c>
      <c r="AU146" s="22" t="s">
        <v>82</v>
      </c>
      <c r="AY146" s="22" t="s">
        <v>131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22" t="s">
        <v>82</v>
      </c>
      <c r="BK146" s="209">
        <f>ROUND(I146*H146,2)</f>
        <v>0</v>
      </c>
      <c r="BL146" s="22" t="s">
        <v>189</v>
      </c>
      <c r="BM146" s="22" t="s">
        <v>221</v>
      </c>
    </row>
    <row r="147" spans="2:65" s="1" customFormat="1" ht="27">
      <c r="B147" s="39"/>
      <c r="C147" s="61"/>
      <c r="D147" s="224" t="s">
        <v>141</v>
      </c>
      <c r="E147" s="61"/>
      <c r="F147" s="225" t="s">
        <v>142</v>
      </c>
      <c r="G147" s="61"/>
      <c r="H147" s="61"/>
      <c r="I147" s="166"/>
      <c r="J147" s="61"/>
      <c r="K147" s="61"/>
      <c r="L147" s="59"/>
      <c r="M147" s="212"/>
      <c r="N147" s="40"/>
      <c r="O147" s="40"/>
      <c r="P147" s="40"/>
      <c r="Q147" s="40"/>
      <c r="R147" s="40"/>
      <c r="S147" s="40"/>
      <c r="T147" s="76"/>
      <c r="AT147" s="22" t="s">
        <v>141</v>
      </c>
      <c r="AU147" s="22" t="s">
        <v>82</v>
      </c>
    </row>
    <row r="148" spans="2:65" s="1" customFormat="1" ht="22.5" customHeight="1">
      <c r="B148" s="39"/>
      <c r="C148" s="198" t="s">
        <v>189</v>
      </c>
      <c r="D148" s="198" t="s">
        <v>134</v>
      </c>
      <c r="E148" s="199" t="s">
        <v>222</v>
      </c>
      <c r="F148" s="200" t="s">
        <v>223</v>
      </c>
      <c r="G148" s="201" t="s">
        <v>163</v>
      </c>
      <c r="H148" s="202">
        <v>8</v>
      </c>
      <c r="I148" s="203"/>
      <c r="J148" s="204">
        <f>ROUND(I148*H148,2)</f>
        <v>0</v>
      </c>
      <c r="K148" s="200" t="s">
        <v>138</v>
      </c>
      <c r="L148" s="59"/>
      <c r="M148" s="205" t="s">
        <v>21</v>
      </c>
      <c r="N148" s="206" t="s">
        <v>43</v>
      </c>
      <c r="O148" s="40"/>
      <c r="P148" s="207">
        <f>O148*H148</f>
        <v>0</v>
      </c>
      <c r="Q148" s="207">
        <v>6.7000000000000002E-4</v>
      </c>
      <c r="R148" s="207">
        <f>Q148*H148</f>
        <v>5.3600000000000002E-3</v>
      </c>
      <c r="S148" s="207">
        <v>0</v>
      </c>
      <c r="T148" s="208">
        <f>S148*H148</f>
        <v>0</v>
      </c>
      <c r="AR148" s="22" t="s">
        <v>189</v>
      </c>
      <c r="AT148" s="22" t="s">
        <v>134</v>
      </c>
      <c r="AU148" s="22" t="s">
        <v>82</v>
      </c>
      <c r="AY148" s="22" t="s">
        <v>131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22" t="s">
        <v>82</v>
      </c>
      <c r="BK148" s="209">
        <f>ROUND(I148*H148,2)</f>
        <v>0</v>
      </c>
      <c r="BL148" s="22" t="s">
        <v>189</v>
      </c>
      <c r="BM148" s="22" t="s">
        <v>224</v>
      </c>
    </row>
    <row r="149" spans="2:65" s="1" customFormat="1" ht="27">
      <c r="B149" s="39"/>
      <c r="C149" s="61"/>
      <c r="D149" s="224" t="s">
        <v>141</v>
      </c>
      <c r="E149" s="61"/>
      <c r="F149" s="225" t="s">
        <v>142</v>
      </c>
      <c r="G149" s="61"/>
      <c r="H149" s="61"/>
      <c r="I149" s="166"/>
      <c r="J149" s="61"/>
      <c r="K149" s="61"/>
      <c r="L149" s="59"/>
      <c r="M149" s="212"/>
      <c r="N149" s="40"/>
      <c r="O149" s="40"/>
      <c r="P149" s="40"/>
      <c r="Q149" s="40"/>
      <c r="R149" s="40"/>
      <c r="S149" s="40"/>
      <c r="T149" s="76"/>
      <c r="AT149" s="22" t="s">
        <v>141</v>
      </c>
      <c r="AU149" s="22" t="s">
        <v>82</v>
      </c>
    </row>
    <row r="150" spans="2:65" s="1" customFormat="1" ht="22.5" customHeight="1">
      <c r="B150" s="39"/>
      <c r="C150" s="198" t="s">
        <v>225</v>
      </c>
      <c r="D150" s="198" t="s">
        <v>134</v>
      </c>
      <c r="E150" s="199" t="s">
        <v>226</v>
      </c>
      <c r="F150" s="200" t="s">
        <v>227</v>
      </c>
      <c r="G150" s="201" t="s">
        <v>163</v>
      </c>
      <c r="H150" s="202">
        <v>4</v>
      </c>
      <c r="I150" s="203"/>
      <c r="J150" s="204">
        <f>ROUND(I150*H150,2)</f>
        <v>0</v>
      </c>
      <c r="K150" s="200" t="s">
        <v>138</v>
      </c>
      <c r="L150" s="59"/>
      <c r="M150" s="205" t="s">
        <v>21</v>
      </c>
      <c r="N150" s="206" t="s">
        <v>43</v>
      </c>
      <c r="O150" s="40"/>
      <c r="P150" s="207">
        <f>O150*H150</f>
        <v>0</v>
      </c>
      <c r="Q150" s="207">
        <v>1.24E-3</v>
      </c>
      <c r="R150" s="207">
        <f>Q150*H150</f>
        <v>4.96E-3</v>
      </c>
      <c r="S150" s="207">
        <v>0</v>
      </c>
      <c r="T150" s="208">
        <f>S150*H150</f>
        <v>0</v>
      </c>
      <c r="AR150" s="22" t="s">
        <v>189</v>
      </c>
      <c r="AT150" s="22" t="s">
        <v>134</v>
      </c>
      <c r="AU150" s="22" t="s">
        <v>82</v>
      </c>
      <c r="AY150" s="22" t="s">
        <v>131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22" t="s">
        <v>82</v>
      </c>
      <c r="BK150" s="209">
        <f>ROUND(I150*H150,2)</f>
        <v>0</v>
      </c>
      <c r="BL150" s="22" t="s">
        <v>189</v>
      </c>
      <c r="BM150" s="22" t="s">
        <v>228</v>
      </c>
    </row>
    <row r="151" spans="2:65" s="1" customFormat="1" ht="27">
      <c r="B151" s="39"/>
      <c r="C151" s="61"/>
      <c r="D151" s="224" t="s">
        <v>141</v>
      </c>
      <c r="E151" s="61"/>
      <c r="F151" s="225" t="s">
        <v>142</v>
      </c>
      <c r="G151" s="61"/>
      <c r="H151" s="61"/>
      <c r="I151" s="166"/>
      <c r="J151" s="61"/>
      <c r="K151" s="61"/>
      <c r="L151" s="59"/>
      <c r="M151" s="212"/>
      <c r="N151" s="40"/>
      <c r="O151" s="40"/>
      <c r="P151" s="40"/>
      <c r="Q151" s="40"/>
      <c r="R151" s="40"/>
      <c r="S151" s="40"/>
      <c r="T151" s="76"/>
      <c r="AT151" s="22" t="s">
        <v>141</v>
      </c>
      <c r="AU151" s="22" t="s">
        <v>82</v>
      </c>
    </row>
    <row r="152" spans="2:65" s="1" customFormat="1" ht="31.5" customHeight="1">
      <c r="B152" s="39"/>
      <c r="C152" s="198" t="s">
        <v>229</v>
      </c>
      <c r="D152" s="198" t="s">
        <v>134</v>
      </c>
      <c r="E152" s="199" t="s">
        <v>230</v>
      </c>
      <c r="F152" s="200" t="s">
        <v>231</v>
      </c>
      <c r="G152" s="201" t="s">
        <v>137</v>
      </c>
      <c r="H152" s="202">
        <v>1</v>
      </c>
      <c r="I152" s="203"/>
      <c r="J152" s="204">
        <f>ROUND(I152*H152,2)</f>
        <v>0</v>
      </c>
      <c r="K152" s="200" t="s">
        <v>138</v>
      </c>
      <c r="L152" s="59"/>
      <c r="M152" s="205" t="s">
        <v>21</v>
      </c>
      <c r="N152" s="206" t="s">
        <v>43</v>
      </c>
      <c r="O152" s="40"/>
      <c r="P152" s="207">
        <f>O152*H152</f>
        <v>0</v>
      </c>
      <c r="Q152" s="207">
        <v>4.28E-3</v>
      </c>
      <c r="R152" s="207">
        <f>Q152*H152</f>
        <v>4.28E-3</v>
      </c>
      <c r="S152" s="207">
        <v>0</v>
      </c>
      <c r="T152" s="208">
        <f>S152*H152</f>
        <v>0</v>
      </c>
      <c r="AR152" s="22" t="s">
        <v>189</v>
      </c>
      <c r="AT152" s="22" t="s">
        <v>134</v>
      </c>
      <c r="AU152" s="22" t="s">
        <v>82</v>
      </c>
      <c r="AY152" s="22" t="s">
        <v>131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22" t="s">
        <v>82</v>
      </c>
      <c r="BK152" s="209">
        <f>ROUND(I152*H152,2)</f>
        <v>0</v>
      </c>
      <c r="BL152" s="22" t="s">
        <v>189</v>
      </c>
      <c r="BM152" s="22" t="s">
        <v>232</v>
      </c>
    </row>
    <row r="153" spans="2:65" s="1" customFormat="1" ht="27">
      <c r="B153" s="39"/>
      <c r="C153" s="61"/>
      <c r="D153" s="224" t="s">
        <v>141</v>
      </c>
      <c r="E153" s="61"/>
      <c r="F153" s="225" t="s">
        <v>142</v>
      </c>
      <c r="G153" s="61"/>
      <c r="H153" s="61"/>
      <c r="I153" s="166"/>
      <c r="J153" s="61"/>
      <c r="K153" s="61"/>
      <c r="L153" s="59"/>
      <c r="M153" s="212"/>
      <c r="N153" s="40"/>
      <c r="O153" s="40"/>
      <c r="P153" s="40"/>
      <c r="Q153" s="40"/>
      <c r="R153" s="40"/>
      <c r="S153" s="40"/>
      <c r="T153" s="76"/>
      <c r="AT153" s="22" t="s">
        <v>141</v>
      </c>
      <c r="AU153" s="22" t="s">
        <v>82</v>
      </c>
    </row>
    <row r="154" spans="2:65" s="1" customFormat="1" ht="31.5" customHeight="1">
      <c r="B154" s="39"/>
      <c r="C154" s="198" t="s">
        <v>233</v>
      </c>
      <c r="D154" s="198" t="s">
        <v>134</v>
      </c>
      <c r="E154" s="199" t="s">
        <v>234</v>
      </c>
      <c r="F154" s="200" t="s">
        <v>235</v>
      </c>
      <c r="G154" s="201" t="s">
        <v>137</v>
      </c>
      <c r="H154" s="202">
        <v>1</v>
      </c>
      <c r="I154" s="203"/>
      <c r="J154" s="204">
        <f>ROUND(I154*H154,2)</f>
        <v>0</v>
      </c>
      <c r="K154" s="200" t="s">
        <v>138</v>
      </c>
      <c r="L154" s="59"/>
      <c r="M154" s="205" t="s">
        <v>21</v>
      </c>
      <c r="N154" s="206" t="s">
        <v>43</v>
      </c>
      <c r="O154" s="40"/>
      <c r="P154" s="207">
        <f>O154*H154</f>
        <v>0</v>
      </c>
      <c r="Q154" s="207">
        <v>2.3000000000000001E-4</v>
      </c>
      <c r="R154" s="207">
        <f>Q154*H154</f>
        <v>2.3000000000000001E-4</v>
      </c>
      <c r="S154" s="207">
        <v>0</v>
      </c>
      <c r="T154" s="208">
        <f>S154*H154</f>
        <v>0</v>
      </c>
      <c r="AR154" s="22" t="s">
        <v>189</v>
      </c>
      <c r="AT154" s="22" t="s">
        <v>134</v>
      </c>
      <c r="AU154" s="22" t="s">
        <v>82</v>
      </c>
      <c r="AY154" s="22" t="s">
        <v>131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22" t="s">
        <v>82</v>
      </c>
      <c r="BK154" s="209">
        <f>ROUND(I154*H154,2)</f>
        <v>0</v>
      </c>
      <c r="BL154" s="22" t="s">
        <v>189</v>
      </c>
      <c r="BM154" s="22" t="s">
        <v>236</v>
      </c>
    </row>
    <row r="155" spans="2:65" s="1" customFormat="1" ht="27">
      <c r="B155" s="39"/>
      <c r="C155" s="61"/>
      <c r="D155" s="224" t="s">
        <v>141</v>
      </c>
      <c r="E155" s="61"/>
      <c r="F155" s="225" t="s">
        <v>142</v>
      </c>
      <c r="G155" s="61"/>
      <c r="H155" s="61"/>
      <c r="I155" s="166"/>
      <c r="J155" s="61"/>
      <c r="K155" s="61"/>
      <c r="L155" s="59"/>
      <c r="M155" s="212"/>
      <c r="N155" s="40"/>
      <c r="O155" s="40"/>
      <c r="P155" s="40"/>
      <c r="Q155" s="40"/>
      <c r="R155" s="40"/>
      <c r="S155" s="40"/>
      <c r="T155" s="76"/>
      <c r="AT155" s="22" t="s">
        <v>141</v>
      </c>
      <c r="AU155" s="22" t="s">
        <v>82</v>
      </c>
    </row>
    <row r="156" spans="2:65" s="1" customFormat="1" ht="22.5" customHeight="1">
      <c r="B156" s="39"/>
      <c r="C156" s="198" t="s">
        <v>237</v>
      </c>
      <c r="D156" s="198" t="s">
        <v>134</v>
      </c>
      <c r="E156" s="199" t="s">
        <v>238</v>
      </c>
      <c r="F156" s="200" t="s">
        <v>239</v>
      </c>
      <c r="G156" s="201" t="s">
        <v>137</v>
      </c>
      <c r="H156" s="202">
        <v>1</v>
      </c>
      <c r="I156" s="203"/>
      <c r="J156" s="204">
        <f>ROUND(I156*H156,2)</f>
        <v>0</v>
      </c>
      <c r="K156" s="200" t="s">
        <v>138</v>
      </c>
      <c r="L156" s="59"/>
      <c r="M156" s="205" t="s">
        <v>21</v>
      </c>
      <c r="N156" s="206" t="s">
        <v>43</v>
      </c>
      <c r="O156" s="40"/>
      <c r="P156" s="207">
        <f>O156*H156</f>
        <v>0</v>
      </c>
      <c r="Q156" s="207">
        <v>2.0000000000000001E-4</v>
      </c>
      <c r="R156" s="207">
        <f>Q156*H156</f>
        <v>2.0000000000000001E-4</v>
      </c>
      <c r="S156" s="207">
        <v>0</v>
      </c>
      <c r="T156" s="208">
        <f>S156*H156</f>
        <v>0</v>
      </c>
      <c r="AR156" s="22" t="s">
        <v>189</v>
      </c>
      <c r="AT156" s="22" t="s">
        <v>134</v>
      </c>
      <c r="AU156" s="22" t="s">
        <v>82</v>
      </c>
      <c r="AY156" s="22" t="s">
        <v>131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22" t="s">
        <v>82</v>
      </c>
      <c r="BK156" s="209">
        <f>ROUND(I156*H156,2)</f>
        <v>0</v>
      </c>
      <c r="BL156" s="22" t="s">
        <v>189</v>
      </c>
      <c r="BM156" s="22" t="s">
        <v>240</v>
      </c>
    </row>
    <row r="157" spans="2:65" s="1" customFormat="1" ht="27">
      <c r="B157" s="39"/>
      <c r="C157" s="61"/>
      <c r="D157" s="224" t="s">
        <v>141</v>
      </c>
      <c r="E157" s="61"/>
      <c r="F157" s="225" t="s">
        <v>142</v>
      </c>
      <c r="G157" s="61"/>
      <c r="H157" s="61"/>
      <c r="I157" s="166"/>
      <c r="J157" s="61"/>
      <c r="K157" s="61"/>
      <c r="L157" s="59"/>
      <c r="M157" s="212"/>
      <c r="N157" s="40"/>
      <c r="O157" s="40"/>
      <c r="P157" s="40"/>
      <c r="Q157" s="40"/>
      <c r="R157" s="40"/>
      <c r="S157" s="40"/>
      <c r="T157" s="76"/>
      <c r="AT157" s="22" t="s">
        <v>141</v>
      </c>
      <c r="AU157" s="22" t="s">
        <v>82</v>
      </c>
    </row>
    <row r="158" spans="2:65" s="1" customFormat="1" ht="31.5" customHeight="1">
      <c r="B158" s="39"/>
      <c r="C158" s="198" t="s">
        <v>9</v>
      </c>
      <c r="D158" s="198" t="s">
        <v>134</v>
      </c>
      <c r="E158" s="199" t="s">
        <v>241</v>
      </c>
      <c r="F158" s="200" t="s">
        <v>242</v>
      </c>
      <c r="G158" s="201" t="s">
        <v>137</v>
      </c>
      <c r="H158" s="202">
        <v>1</v>
      </c>
      <c r="I158" s="203"/>
      <c r="J158" s="204">
        <f>ROUND(I158*H158,2)</f>
        <v>0</v>
      </c>
      <c r="K158" s="200" t="s">
        <v>138</v>
      </c>
      <c r="L158" s="59"/>
      <c r="M158" s="205" t="s">
        <v>21</v>
      </c>
      <c r="N158" s="206" t="s">
        <v>43</v>
      </c>
      <c r="O158" s="40"/>
      <c r="P158" s="207">
        <f>O158*H158</f>
        <v>0</v>
      </c>
      <c r="Q158" s="207">
        <v>2.4000000000000001E-4</v>
      </c>
      <c r="R158" s="207">
        <f>Q158*H158</f>
        <v>2.4000000000000001E-4</v>
      </c>
      <c r="S158" s="207">
        <v>0</v>
      </c>
      <c r="T158" s="208">
        <f>S158*H158</f>
        <v>0</v>
      </c>
      <c r="AR158" s="22" t="s">
        <v>189</v>
      </c>
      <c r="AT158" s="22" t="s">
        <v>134</v>
      </c>
      <c r="AU158" s="22" t="s">
        <v>82</v>
      </c>
      <c r="AY158" s="22" t="s">
        <v>131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22" t="s">
        <v>82</v>
      </c>
      <c r="BK158" s="209">
        <f>ROUND(I158*H158,2)</f>
        <v>0</v>
      </c>
      <c r="BL158" s="22" t="s">
        <v>189</v>
      </c>
      <c r="BM158" s="22" t="s">
        <v>243</v>
      </c>
    </row>
    <row r="159" spans="2:65" s="1" customFormat="1" ht="27">
      <c r="B159" s="39"/>
      <c r="C159" s="61"/>
      <c r="D159" s="224" t="s">
        <v>141</v>
      </c>
      <c r="E159" s="61"/>
      <c r="F159" s="225" t="s">
        <v>142</v>
      </c>
      <c r="G159" s="61"/>
      <c r="H159" s="61"/>
      <c r="I159" s="166"/>
      <c r="J159" s="61"/>
      <c r="K159" s="61"/>
      <c r="L159" s="59"/>
      <c r="M159" s="212"/>
      <c r="N159" s="40"/>
      <c r="O159" s="40"/>
      <c r="P159" s="40"/>
      <c r="Q159" s="40"/>
      <c r="R159" s="40"/>
      <c r="S159" s="40"/>
      <c r="T159" s="76"/>
      <c r="AT159" s="22" t="s">
        <v>141</v>
      </c>
      <c r="AU159" s="22" t="s">
        <v>82</v>
      </c>
    </row>
    <row r="160" spans="2:65" s="1" customFormat="1" ht="31.5" customHeight="1">
      <c r="B160" s="39"/>
      <c r="C160" s="198" t="s">
        <v>244</v>
      </c>
      <c r="D160" s="198" t="s">
        <v>134</v>
      </c>
      <c r="E160" s="199" t="s">
        <v>245</v>
      </c>
      <c r="F160" s="200" t="s">
        <v>246</v>
      </c>
      <c r="G160" s="201" t="s">
        <v>137</v>
      </c>
      <c r="H160" s="202">
        <v>1</v>
      </c>
      <c r="I160" s="203"/>
      <c r="J160" s="204">
        <f>ROUND(I160*H160,2)</f>
        <v>0</v>
      </c>
      <c r="K160" s="200" t="s">
        <v>138</v>
      </c>
      <c r="L160" s="59"/>
      <c r="M160" s="205" t="s">
        <v>21</v>
      </c>
      <c r="N160" s="206" t="s">
        <v>43</v>
      </c>
      <c r="O160" s="40"/>
      <c r="P160" s="207">
        <f>O160*H160</f>
        <v>0</v>
      </c>
      <c r="Q160" s="207">
        <v>3.8000000000000002E-4</v>
      </c>
      <c r="R160" s="207">
        <f>Q160*H160</f>
        <v>3.8000000000000002E-4</v>
      </c>
      <c r="S160" s="207">
        <v>0</v>
      </c>
      <c r="T160" s="208">
        <f>S160*H160</f>
        <v>0</v>
      </c>
      <c r="AR160" s="22" t="s">
        <v>189</v>
      </c>
      <c r="AT160" s="22" t="s">
        <v>134</v>
      </c>
      <c r="AU160" s="22" t="s">
        <v>82</v>
      </c>
      <c r="AY160" s="22" t="s">
        <v>131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22" t="s">
        <v>82</v>
      </c>
      <c r="BK160" s="209">
        <f>ROUND(I160*H160,2)</f>
        <v>0</v>
      </c>
      <c r="BL160" s="22" t="s">
        <v>189</v>
      </c>
      <c r="BM160" s="22" t="s">
        <v>247</v>
      </c>
    </row>
    <row r="161" spans="2:65" s="1" customFormat="1" ht="27">
      <c r="B161" s="39"/>
      <c r="C161" s="61"/>
      <c r="D161" s="224" t="s">
        <v>141</v>
      </c>
      <c r="E161" s="61"/>
      <c r="F161" s="225" t="s">
        <v>142</v>
      </c>
      <c r="G161" s="61"/>
      <c r="H161" s="61"/>
      <c r="I161" s="166"/>
      <c r="J161" s="61"/>
      <c r="K161" s="61"/>
      <c r="L161" s="59"/>
      <c r="M161" s="212"/>
      <c r="N161" s="40"/>
      <c r="O161" s="40"/>
      <c r="P161" s="40"/>
      <c r="Q161" s="40"/>
      <c r="R161" s="40"/>
      <c r="S161" s="40"/>
      <c r="T161" s="76"/>
      <c r="AT161" s="22" t="s">
        <v>141</v>
      </c>
      <c r="AU161" s="22" t="s">
        <v>82</v>
      </c>
    </row>
    <row r="162" spans="2:65" s="1" customFormat="1" ht="31.5" customHeight="1">
      <c r="B162" s="39"/>
      <c r="C162" s="198" t="s">
        <v>248</v>
      </c>
      <c r="D162" s="198" t="s">
        <v>134</v>
      </c>
      <c r="E162" s="199" t="s">
        <v>249</v>
      </c>
      <c r="F162" s="200" t="s">
        <v>250</v>
      </c>
      <c r="G162" s="201" t="s">
        <v>251</v>
      </c>
      <c r="H162" s="239"/>
      <c r="I162" s="203"/>
      <c r="J162" s="204">
        <f>ROUND(I162*H162,2)</f>
        <v>0</v>
      </c>
      <c r="K162" s="200" t="s">
        <v>138</v>
      </c>
      <c r="L162" s="59"/>
      <c r="M162" s="205" t="s">
        <v>21</v>
      </c>
      <c r="N162" s="206" t="s">
        <v>43</v>
      </c>
      <c r="O162" s="40"/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AR162" s="22" t="s">
        <v>189</v>
      </c>
      <c r="AT162" s="22" t="s">
        <v>134</v>
      </c>
      <c r="AU162" s="22" t="s">
        <v>82</v>
      </c>
      <c r="AY162" s="22" t="s">
        <v>131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22" t="s">
        <v>82</v>
      </c>
      <c r="BK162" s="209">
        <f>ROUND(I162*H162,2)</f>
        <v>0</v>
      </c>
      <c r="BL162" s="22" t="s">
        <v>189</v>
      </c>
      <c r="BM162" s="22" t="s">
        <v>252</v>
      </c>
    </row>
    <row r="163" spans="2:65" s="11" customFormat="1" ht="29.85" customHeight="1">
      <c r="B163" s="181"/>
      <c r="C163" s="182"/>
      <c r="D163" s="195" t="s">
        <v>70</v>
      </c>
      <c r="E163" s="196" t="s">
        <v>253</v>
      </c>
      <c r="F163" s="196" t="s">
        <v>254</v>
      </c>
      <c r="G163" s="182"/>
      <c r="H163" s="182"/>
      <c r="I163" s="185"/>
      <c r="J163" s="197">
        <f>BK163</f>
        <v>0</v>
      </c>
      <c r="K163" s="182"/>
      <c r="L163" s="187"/>
      <c r="M163" s="188"/>
      <c r="N163" s="189"/>
      <c r="O163" s="189"/>
      <c r="P163" s="190">
        <f>SUM(P164:P178)</f>
        <v>0</v>
      </c>
      <c r="Q163" s="189"/>
      <c r="R163" s="190">
        <f>SUM(R164:R178)</f>
        <v>2.6000000000000003E-3</v>
      </c>
      <c r="S163" s="189"/>
      <c r="T163" s="191">
        <f>SUM(T164:T178)</f>
        <v>6.5049999999999997E-2</v>
      </c>
      <c r="AR163" s="192" t="s">
        <v>82</v>
      </c>
      <c r="AT163" s="193" t="s">
        <v>70</v>
      </c>
      <c r="AU163" s="193" t="s">
        <v>77</v>
      </c>
      <c r="AY163" s="192" t="s">
        <v>131</v>
      </c>
      <c r="BK163" s="194">
        <f>SUM(BK164:BK178)</f>
        <v>0</v>
      </c>
    </row>
    <row r="164" spans="2:65" s="1" customFormat="1" ht="22.5" customHeight="1">
      <c r="B164" s="39"/>
      <c r="C164" s="198" t="s">
        <v>255</v>
      </c>
      <c r="D164" s="198" t="s">
        <v>134</v>
      </c>
      <c r="E164" s="199" t="s">
        <v>256</v>
      </c>
      <c r="F164" s="200" t="s">
        <v>257</v>
      </c>
      <c r="G164" s="201" t="s">
        <v>137</v>
      </c>
      <c r="H164" s="202">
        <v>1</v>
      </c>
      <c r="I164" s="203"/>
      <c r="J164" s="204">
        <f>ROUND(I164*H164,2)</f>
        <v>0</v>
      </c>
      <c r="K164" s="200" t="s">
        <v>138</v>
      </c>
      <c r="L164" s="59"/>
      <c r="M164" s="205" t="s">
        <v>21</v>
      </c>
      <c r="N164" s="206" t="s">
        <v>43</v>
      </c>
      <c r="O164" s="40"/>
      <c r="P164" s="207">
        <f>O164*H164</f>
        <v>0</v>
      </c>
      <c r="Q164" s="207">
        <v>5.0000000000000002E-5</v>
      </c>
      <c r="R164" s="207">
        <f>Q164*H164</f>
        <v>5.0000000000000002E-5</v>
      </c>
      <c r="S164" s="207">
        <v>6.5049999999999997E-2</v>
      </c>
      <c r="T164" s="208">
        <f>S164*H164</f>
        <v>6.5049999999999997E-2</v>
      </c>
      <c r="AR164" s="22" t="s">
        <v>189</v>
      </c>
      <c r="AT164" s="22" t="s">
        <v>134</v>
      </c>
      <c r="AU164" s="22" t="s">
        <v>82</v>
      </c>
      <c r="AY164" s="22" t="s">
        <v>131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22" t="s">
        <v>82</v>
      </c>
      <c r="BK164" s="209">
        <f>ROUND(I164*H164,2)</f>
        <v>0</v>
      </c>
      <c r="BL164" s="22" t="s">
        <v>189</v>
      </c>
      <c r="BM164" s="22" t="s">
        <v>258</v>
      </c>
    </row>
    <row r="165" spans="2:65" s="1" customFormat="1" ht="27">
      <c r="B165" s="39"/>
      <c r="C165" s="61"/>
      <c r="D165" s="224" t="s">
        <v>141</v>
      </c>
      <c r="E165" s="61"/>
      <c r="F165" s="225" t="s">
        <v>142</v>
      </c>
      <c r="G165" s="61"/>
      <c r="H165" s="61"/>
      <c r="I165" s="166"/>
      <c r="J165" s="61"/>
      <c r="K165" s="61"/>
      <c r="L165" s="59"/>
      <c r="M165" s="212"/>
      <c r="N165" s="40"/>
      <c r="O165" s="40"/>
      <c r="P165" s="40"/>
      <c r="Q165" s="40"/>
      <c r="R165" s="40"/>
      <c r="S165" s="40"/>
      <c r="T165" s="76"/>
      <c r="AT165" s="22" t="s">
        <v>141</v>
      </c>
      <c r="AU165" s="22" t="s">
        <v>82</v>
      </c>
    </row>
    <row r="166" spans="2:65" s="1" customFormat="1" ht="31.5" customHeight="1">
      <c r="B166" s="39"/>
      <c r="C166" s="198" t="s">
        <v>259</v>
      </c>
      <c r="D166" s="198" t="s">
        <v>134</v>
      </c>
      <c r="E166" s="199" t="s">
        <v>260</v>
      </c>
      <c r="F166" s="200" t="s">
        <v>261</v>
      </c>
      <c r="G166" s="201" t="s">
        <v>137</v>
      </c>
      <c r="H166" s="202">
        <v>1</v>
      </c>
      <c r="I166" s="203"/>
      <c r="J166" s="204">
        <f>ROUND(I166*H166,2)</f>
        <v>0</v>
      </c>
      <c r="K166" s="200" t="s">
        <v>138</v>
      </c>
      <c r="L166" s="59"/>
      <c r="M166" s="205" t="s">
        <v>21</v>
      </c>
      <c r="N166" s="206" t="s">
        <v>43</v>
      </c>
      <c r="O166" s="40"/>
      <c r="P166" s="207">
        <f>O166*H166</f>
        <v>0</v>
      </c>
      <c r="Q166" s="207">
        <v>2.5500000000000002E-3</v>
      </c>
      <c r="R166" s="207">
        <f>Q166*H166</f>
        <v>2.5500000000000002E-3</v>
      </c>
      <c r="S166" s="207">
        <v>0</v>
      </c>
      <c r="T166" s="208">
        <f>S166*H166</f>
        <v>0</v>
      </c>
      <c r="AR166" s="22" t="s">
        <v>139</v>
      </c>
      <c r="AT166" s="22" t="s">
        <v>134</v>
      </c>
      <c r="AU166" s="22" t="s">
        <v>82</v>
      </c>
      <c r="AY166" s="22" t="s">
        <v>131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22" t="s">
        <v>82</v>
      </c>
      <c r="BK166" s="209">
        <f>ROUND(I166*H166,2)</f>
        <v>0</v>
      </c>
      <c r="BL166" s="22" t="s">
        <v>139</v>
      </c>
      <c r="BM166" s="22" t="s">
        <v>262</v>
      </c>
    </row>
    <row r="167" spans="2:65" s="1" customFormat="1" ht="27">
      <c r="B167" s="39"/>
      <c r="C167" s="61"/>
      <c r="D167" s="224" t="s">
        <v>141</v>
      </c>
      <c r="E167" s="61"/>
      <c r="F167" s="225" t="s">
        <v>142</v>
      </c>
      <c r="G167" s="61"/>
      <c r="H167" s="61"/>
      <c r="I167" s="166"/>
      <c r="J167" s="61"/>
      <c r="K167" s="61"/>
      <c r="L167" s="59"/>
      <c r="M167" s="212"/>
      <c r="N167" s="40"/>
      <c r="O167" s="40"/>
      <c r="P167" s="40"/>
      <c r="Q167" s="40"/>
      <c r="R167" s="40"/>
      <c r="S167" s="40"/>
      <c r="T167" s="76"/>
      <c r="AT167" s="22" t="s">
        <v>141</v>
      </c>
      <c r="AU167" s="22" t="s">
        <v>82</v>
      </c>
    </row>
    <row r="168" spans="2:65" s="1" customFormat="1" ht="22.5" customHeight="1">
      <c r="B168" s="39"/>
      <c r="C168" s="229" t="s">
        <v>263</v>
      </c>
      <c r="D168" s="229" t="s">
        <v>194</v>
      </c>
      <c r="E168" s="230" t="s">
        <v>264</v>
      </c>
      <c r="F168" s="231" t="s">
        <v>265</v>
      </c>
      <c r="G168" s="232" t="s">
        <v>137</v>
      </c>
      <c r="H168" s="233">
        <v>1</v>
      </c>
      <c r="I168" s="234"/>
      <c r="J168" s="235">
        <f>ROUND(I168*H168,2)</f>
        <v>0</v>
      </c>
      <c r="K168" s="231" t="s">
        <v>21</v>
      </c>
      <c r="L168" s="236"/>
      <c r="M168" s="237" t="s">
        <v>21</v>
      </c>
      <c r="N168" s="238" t="s">
        <v>43</v>
      </c>
      <c r="O168" s="40"/>
      <c r="P168" s="207">
        <f>O168*H168</f>
        <v>0</v>
      </c>
      <c r="Q168" s="207">
        <v>0</v>
      </c>
      <c r="R168" s="207">
        <f>Q168*H168</f>
        <v>0</v>
      </c>
      <c r="S168" s="207">
        <v>0</v>
      </c>
      <c r="T168" s="208">
        <f>S168*H168</f>
        <v>0</v>
      </c>
      <c r="AR168" s="22" t="s">
        <v>178</v>
      </c>
      <c r="AT168" s="22" t="s">
        <v>194</v>
      </c>
      <c r="AU168" s="22" t="s">
        <v>82</v>
      </c>
      <c r="AY168" s="22" t="s">
        <v>131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22" t="s">
        <v>82</v>
      </c>
      <c r="BK168" s="209">
        <f>ROUND(I168*H168,2)</f>
        <v>0</v>
      </c>
      <c r="BL168" s="22" t="s">
        <v>139</v>
      </c>
      <c r="BM168" s="22" t="s">
        <v>266</v>
      </c>
    </row>
    <row r="169" spans="2:65" s="1" customFormat="1" ht="27">
      <c r="B169" s="39"/>
      <c r="C169" s="61"/>
      <c r="D169" s="224" t="s">
        <v>141</v>
      </c>
      <c r="E169" s="61"/>
      <c r="F169" s="225" t="s">
        <v>142</v>
      </c>
      <c r="G169" s="61"/>
      <c r="H169" s="61"/>
      <c r="I169" s="166"/>
      <c r="J169" s="61"/>
      <c r="K169" s="61"/>
      <c r="L169" s="59"/>
      <c r="M169" s="212"/>
      <c r="N169" s="40"/>
      <c r="O169" s="40"/>
      <c r="P169" s="40"/>
      <c r="Q169" s="40"/>
      <c r="R169" s="40"/>
      <c r="S169" s="40"/>
      <c r="T169" s="76"/>
      <c r="AT169" s="22" t="s">
        <v>141</v>
      </c>
      <c r="AU169" s="22" t="s">
        <v>82</v>
      </c>
    </row>
    <row r="170" spans="2:65" s="1" customFormat="1" ht="22.5" customHeight="1">
      <c r="B170" s="39"/>
      <c r="C170" s="229" t="s">
        <v>267</v>
      </c>
      <c r="D170" s="229" t="s">
        <v>194</v>
      </c>
      <c r="E170" s="230" t="s">
        <v>268</v>
      </c>
      <c r="F170" s="231" t="s">
        <v>269</v>
      </c>
      <c r="G170" s="232" t="s">
        <v>21</v>
      </c>
      <c r="H170" s="233">
        <v>1</v>
      </c>
      <c r="I170" s="234"/>
      <c r="J170" s="235">
        <f>ROUND(I170*H170,2)</f>
        <v>0</v>
      </c>
      <c r="K170" s="231" t="s">
        <v>21</v>
      </c>
      <c r="L170" s="236"/>
      <c r="M170" s="237" t="s">
        <v>21</v>
      </c>
      <c r="N170" s="238" t="s">
        <v>43</v>
      </c>
      <c r="O170" s="40"/>
      <c r="P170" s="207">
        <f>O170*H170</f>
        <v>0</v>
      </c>
      <c r="Q170" s="207">
        <v>0</v>
      </c>
      <c r="R170" s="207">
        <f>Q170*H170</f>
        <v>0</v>
      </c>
      <c r="S170" s="207">
        <v>0</v>
      </c>
      <c r="T170" s="208">
        <f>S170*H170</f>
        <v>0</v>
      </c>
      <c r="AR170" s="22" t="s">
        <v>178</v>
      </c>
      <c r="AT170" s="22" t="s">
        <v>194</v>
      </c>
      <c r="AU170" s="22" t="s">
        <v>82</v>
      </c>
      <c r="AY170" s="22" t="s">
        <v>131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22" t="s">
        <v>82</v>
      </c>
      <c r="BK170" s="209">
        <f>ROUND(I170*H170,2)</f>
        <v>0</v>
      </c>
      <c r="BL170" s="22" t="s">
        <v>139</v>
      </c>
      <c r="BM170" s="22" t="s">
        <v>270</v>
      </c>
    </row>
    <row r="171" spans="2:65" s="1" customFormat="1" ht="27">
      <c r="B171" s="39"/>
      <c r="C171" s="61"/>
      <c r="D171" s="224" t="s">
        <v>141</v>
      </c>
      <c r="E171" s="61"/>
      <c r="F171" s="225" t="s">
        <v>142</v>
      </c>
      <c r="G171" s="61"/>
      <c r="H171" s="61"/>
      <c r="I171" s="166"/>
      <c r="J171" s="61"/>
      <c r="K171" s="61"/>
      <c r="L171" s="59"/>
      <c r="M171" s="212"/>
      <c r="N171" s="40"/>
      <c r="O171" s="40"/>
      <c r="P171" s="40"/>
      <c r="Q171" s="40"/>
      <c r="R171" s="40"/>
      <c r="S171" s="40"/>
      <c r="T171" s="76"/>
      <c r="AT171" s="22" t="s">
        <v>141</v>
      </c>
      <c r="AU171" s="22" t="s">
        <v>82</v>
      </c>
    </row>
    <row r="172" spans="2:65" s="1" customFormat="1" ht="31.5" customHeight="1">
      <c r="B172" s="39"/>
      <c r="C172" s="229" t="s">
        <v>271</v>
      </c>
      <c r="D172" s="229" t="s">
        <v>194</v>
      </c>
      <c r="E172" s="230" t="s">
        <v>272</v>
      </c>
      <c r="F172" s="231" t="s">
        <v>273</v>
      </c>
      <c r="G172" s="232" t="s">
        <v>21</v>
      </c>
      <c r="H172" s="233">
        <v>1</v>
      </c>
      <c r="I172" s="234"/>
      <c r="J172" s="235">
        <f>ROUND(I172*H172,2)</f>
        <v>0</v>
      </c>
      <c r="K172" s="231" t="s">
        <v>21</v>
      </c>
      <c r="L172" s="236"/>
      <c r="M172" s="237" t="s">
        <v>21</v>
      </c>
      <c r="N172" s="238" t="s">
        <v>43</v>
      </c>
      <c r="O172" s="40"/>
      <c r="P172" s="207">
        <f>O172*H172</f>
        <v>0</v>
      </c>
      <c r="Q172" s="207">
        <v>0</v>
      </c>
      <c r="R172" s="207">
        <f>Q172*H172</f>
        <v>0</v>
      </c>
      <c r="S172" s="207">
        <v>0</v>
      </c>
      <c r="T172" s="208">
        <f>S172*H172</f>
        <v>0</v>
      </c>
      <c r="AR172" s="22" t="s">
        <v>178</v>
      </c>
      <c r="AT172" s="22" t="s">
        <v>194</v>
      </c>
      <c r="AU172" s="22" t="s">
        <v>82</v>
      </c>
      <c r="AY172" s="22" t="s">
        <v>131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22" t="s">
        <v>82</v>
      </c>
      <c r="BK172" s="209">
        <f>ROUND(I172*H172,2)</f>
        <v>0</v>
      </c>
      <c r="BL172" s="22" t="s">
        <v>139</v>
      </c>
      <c r="BM172" s="22" t="s">
        <v>274</v>
      </c>
    </row>
    <row r="173" spans="2:65" s="1" customFormat="1" ht="27">
      <c r="B173" s="39"/>
      <c r="C173" s="61"/>
      <c r="D173" s="224" t="s">
        <v>141</v>
      </c>
      <c r="E173" s="61"/>
      <c r="F173" s="225" t="s">
        <v>142</v>
      </c>
      <c r="G173" s="61"/>
      <c r="H173" s="61"/>
      <c r="I173" s="166"/>
      <c r="J173" s="61"/>
      <c r="K173" s="61"/>
      <c r="L173" s="59"/>
      <c r="M173" s="212"/>
      <c r="N173" s="40"/>
      <c r="O173" s="40"/>
      <c r="P173" s="40"/>
      <c r="Q173" s="40"/>
      <c r="R173" s="40"/>
      <c r="S173" s="40"/>
      <c r="T173" s="76"/>
      <c r="AT173" s="22" t="s">
        <v>141</v>
      </c>
      <c r="AU173" s="22" t="s">
        <v>82</v>
      </c>
    </row>
    <row r="174" spans="2:65" s="1" customFormat="1" ht="22.5" customHeight="1">
      <c r="B174" s="39"/>
      <c r="C174" s="229" t="s">
        <v>275</v>
      </c>
      <c r="D174" s="229" t="s">
        <v>194</v>
      </c>
      <c r="E174" s="230" t="s">
        <v>276</v>
      </c>
      <c r="F174" s="231" t="s">
        <v>277</v>
      </c>
      <c r="G174" s="232" t="s">
        <v>21</v>
      </c>
      <c r="H174" s="233">
        <v>1</v>
      </c>
      <c r="I174" s="234"/>
      <c r="J174" s="235">
        <f>ROUND(I174*H174,2)</f>
        <v>0</v>
      </c>
      <c r="K174" s="231" t="s">
        <v>21</v>
      </c>
      <c r="L174" s="236"/>
      <c r="M174" s="237" t="s">
        <v>21</v>
      </c>
      <c r="N174" s="238" t="s">
        <v>43</v>
      </c>
      <c r="O174" s="40"/>
      <c r="P174" s="207">
        <f>O174*H174</f>
        <v>0</v>
      </c>
      <c r="Q174" s="207">
        <v>0</v>
      </c>
      <c r="R174" s="207">
        <f>Q174*H174</f>
        <v>0</v>
      </c>
      <c r="S174" s="207">
        <v>0</v>
      </c>
      <c r="T174" s="208">
        <f>S174*H174</f>
        <v>0</v>
      </c>
      <c r="AR174" s="22" t="s">
        <v>178</v>
      </c>
      <c r="AT174" s="22" t="s">
        <v>194</v>
      </c>
      <c r="AU174" s="22" t="s">
        <v>82</v>
      </c>
      <c r="AY174" s="22" t="s">
        <v>131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22" t="s">
        <v>82</v>
      </c>
      <c r="BK174" s="209">
        <f>ROUND(I174*H174,2)</f>
        <v>0</v>
      </c>
      <c r="BL174" s="22" t="s">
        <v>139</v>
      </c>
      <c r="BM174" s="22" t="s">
        <v>278</v>
      </c>
    </row>
    <row r="175" spans="2:65" s="1" customFormat="1" ht="27">
      <c r="B175" s="39"/>
      <c r="C175" s="61"/>
      <c r="D175" s="224" t="s">
        <v>141</v>
      </c>
      <c r="E175" s="61"/>
      <c r="F175" s="225" t="s">
        <v>142</v>
      </c>
      <c r="G175" s="61"/>
      <c r="H175" s="61"/>
      <c r="I175" s="166"/>
      <c r="J175" s="61"/>
      <c r="K175" s="61"/>
      <c r="L175" s="59"/>
      <c r="M175" s="212"/>
      <c r="N175" s="40"/>
      <c r="O175" s="40"/>
      <c r="P175" s="40"/>
      <c r="Q175" s="40"/>
      <c r="R175" s="40"/>
      <c r="S175" s="40"/>
      <c r="T175" s="76"/>
      <c r="AT175" s="22" t="s">
        <v>141</v>
      </c>
      <c r="AU175" s="22" t="s">
        <v>82</v>
      </c>
    </row>
    <row r="176" spans="2:65" s="1" customFormat="1" ht="22.5" customHeight="1">
      <c r="B176" s="39"/>
      <c r="C176" s="229" t="s">
        <v>279</v>
      </c>
      <c r="D176" s="229" t="s">
        <v>194</v>
      </c>
      <c r="E176" s="230" t="s">
        <v>280</v>
      </c>
      <c r="F176" s="231" t="s">
        <v>281</v>
      </c>
      <c r="G176" s="232" t="s">
        <v>137</v>
      </c>
      <c r="H176" s="233">
        <v>1</v>
      </c>
      <c r="I176" s="234"/>
      <c r="J176" s="235">
        <f>ROUND(I176*H176,2)</f>
        <v>0</v>
      </c>
      <c r="K176" s="231" t="s">
        <v>21</v>
      </c>
      <c r="L176" s="236"/>
      <c r="M176" s="237" t="s">
        <v>21</v>
      </c>
      <c r="N176" s="238" t="s">
        <v>43</v>
      </c>
      <c r="O176" s="40"/>
      <c r="P176" s="207">
        <f>O176*H176</f>
        <v>0</v>
      </c>
      <c r="Q176" s="207">
        <v>0</v>
      </c>
      <c r="R176" s="207">
        <f>Q176*H176</f>
        <v>0</v>
      </c>
      <c r="S176" s="207">
        <v>0</v>
      </c>
      <c r="T176" s="208">
        <f>S176*H176</f>
        <v>0</v>
      </c>
      <c r="AR176" s="22" t="s">
        <v>178</v>
      </c>
      <c r="AT176" s="22" t="s">
        <v>194</v>
      </c>
      <c r="AU176" s="22" t="s">
        <v>82</v>
      </c>
      <c r="AY176" s="22" t="s">
        <v>131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22" t="s">
        <v>82</v>
      </c>
      <c r="BK176" s="209">
        <f>ROUND(I176*H176,2)</f>
        <v>0</v>
      </c>
      <c r="BL176" s="22" t="s">
        <v>139</v>
      </c>
      <c r="BM176" s="22" t="s">
        <v>282</v>
      </c>
    </row>
    <row r="177" spans="2:65" s="1" customFormat="1" ht="27">
      <c r="B177" s="39"/>
      <c r="C177" s="61"/>
      <c r="D177" s="224" t="s">
        <v>141</v>
      </c>
      <c r="E177" s="61"/>
      <c r="F177" s="225" t="s">
        <v>142</v>
      </c>
      <c r="G177" s="61"/>
      <c r="H177" s="61"/>
      <c r="I177" s="166"/>
      <c r="J177" s="61"/>
      <c r="K177" s="61"/>
      <c r="L177" s="59"/>
      <c r="M177" s="212"/>
      <c r="N177" s="40"/>
      <c r="O177" s="40"/>
      <c r="P177" s="40"/>
      <c r="Q177" s="40"/>
      <c r="R177" s="40"/>
      <c r="S177" s="40"/>
      <c r="T177" s="76"/>
      <c r="AT177" s="22" t="s">
        <v>141</v>
      </c>
      <c r="AU177" s="22" t="s">
        <v>82</v>
      </c>
    </row>
    <row r="178" spans="2:65" s="1" customFormat="1" ht="31.5" customHeight="1">
      <c r="B178" s="39"/>
      <c r="C178" s="198" t="s">
        <v>283</v>
      </c>
      <c r="D178" s="198" t="s">
        <v>134</v>
      </c>
      <c r="E178" s="199" t="s">
        <v>284</v>
      </c>
      <c r="F178" s="200" t="s">
        <v>285</v>
      </c>
      <c r="G178" s="201" t="s">
        <v>251</v>
      </c>
      <c r="H178" s="239"/>
      <c r="I178" s="203"/>
      <c r="J178" s="204">
        <f>ROUND(I178*H178,2)</f>
        <v>0</v>
      </c>
      <c r="K178" s="200" t="s">
        <v>138</v>
      </c>
      <c r="L178" s="59"/>
      <c r="M178" s="205" t="s">
        <v>21</v>
      </c>
      <c r="N178" s="206" t="s">
        <v>43</v>
      </c>
      <c r="O178" s="40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AR178" s="22" t="s">
        <v>189</v>
      </c>
      <c r="AT178" s="22" t="s">
        <v>134</v>
      </c>
      <c r="AU178" s="22" t="s">
        <v>82</v>
      </c>
      <c r="AY178" s="22" t="s">
        <v>131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22" t="s">
        <v>82</v>
      </c>
      <c r="BK178" s="209">
        <f>ROUND(I178*H178,2)</f>
        <v>0</v>
      </c>
      <c r="BL178" s="22" t="s">
        <v>189</v>
      </c>
      <c r="BM178" s="22" t="s">
        <v>286</v>
      </c>
    </row>
    <row r="179" spans="2:65" s="11" customFormat="1" ht="29.85" customHeight="1">
      <c r="B179" s="181"/>
      <c r="C179" s="182"/>
      <c r="D179" s="195" t="s">
        <v>70</v>
      </c>
      <c r="E179" s="196" t="s">
        <v>287</v>
      </c>
      <c r="F179" s="196" t="s">
        <v>288</v>
      </c>
      <c r="G179" s="182"/>
      <c r="H179" s="182"/>
      <c r="I179" s="185"/>
      <c r="J179" s="197">
        <f>BK179</f>
        <v>0</v>
      </c>
      <c r="K179" s="182"/>
      <c r="L179" s="187"/>
      <c r="M179" s="188"/>
      <c r="N179" s="189"/>
      <c r="O179" s="189"/>
      <c r="P179" s="190">
        <f>SUM(P180:P182)</f>
        <v>0</v>
      </c>
      <c r="Q179" s="189"/>
      <c r="R179" s="190">
        <f>SUM(R180:R182)</f>
        <v>0</v>
      </c>
      <c r="S179" s="189"/>
      <c r="T179" s="191">
        <f>SUM(T180:T182)</f>
        <v>0.51195999999999997</v>
      </c>
      <c r="AR179" s="192" t="s">
        <v>82</v>
      </c>
      <c r="AT179" s="193" t="s">
        <v>70</v>
      </c>
      <c r="AU179" s="193" t="s">
        <v>77</v>
      </c>
      <c r="AY179" s="192" t="s">
        <v>131</v>
      </c>
      <c r="BK179" s="194">
        <f>SUM(BK180:BK182)</f>
        <v>0</v>
      </c>
    </row>
    <row r="180" spans="2:65" s="1" customFormat="1" ht="22.5" customHeight="1">
      <c r="B180" s="39"/>
      <c r="C180" s="198" t="s">
        <v>197</v>
      </c>
      <c r="D180" s="198" t="s">
        <v>134</v>
      </c>
      <c r="E180" s="199" t="s">
        <v>289</v>
      </c>
      <c r="F180" s="200" t="s">
        <v>290</v>
      </c>
      <c r="G180" s="201" t="s">
        <v>137</v>
      </c>
      <c r="H180" s="202">
        <v>1</v>
      </c>
      <c r="I180" s="203"/>
      <c r="J180" s="204">
        <f>ROUND(I180*H180,2)</f>
        <v>0</v>
      </c>
      <c r="K180" s="200" t="s">
        <v>138</v>
      </c>
      <c r="L180" s="59"/>
      <c r="M180" s="205" t="s">
        <v>21</v>
      </c>
      <c r="N180" s="206" t="s">
        <v>43</v>
      </c>
      <c r="O180" s="40"/>
      <c r="P180" s="207">
        <f>O180*H180</f>
        <v>0</v>
      </c>
      <c r="Q180" s="207">
        <v>0</v>
      </c>
      <c r="R180" s="207">
        <f>Q180*H180</f>
        <v>0</v>
      </c>
      <c r="S180" s="207">
        <v>0.51195999999999997</v>
      </c>
      <c r="T180" s="208">
        <f>S180*H180</f>
        <v>0.51195999999999997</v>
      </c>
      <c r="AR180" s="22" t="s">
        <v>189</v>
      </c>
      <c r="AT180" s="22" t="s">
        <v>134</v>
      </c>
      <c r="AU180" s="22" t="s">
        <v>82</v>
      </c>
      <c r="AY180" s="22" t="s">
        <v>131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22" t="s">
        <v>82</v>
      </c>
      <c r="BK180" s="209">
        <f>ROUND(I180*H180,2)</f>
        <v>0</v>
      </c>
      <c r="BL180" s="22" t="s">
        <v>189</v>
      </c>
      <c r="BM180" s="22" t="s">
        <v>291</v>
      </c>
    </row>
    <row r="181" spans="2:65" s="1" customFormat="1" ht="27">
      <c r="B181" s="39"/>
      <c r="C181" s="61"/>
      <c r="D181" s="224" t="s">
        <v>141</v>
      </c>
      <c r="E181" s="61"/>
      <c r="F181" s="225" t="s">
        <v>142</v>
      </c>
      <c r="G181" s="61"/>
      <c r="H181" s="61"/>
      <c r="I181" s="166"/>
      <c r="J181" s="61"/>
      <c r="K181" s="61"/>
      <c r="L181" s="59"/>
      <c r="M181" s="212"/>
      <c r="N181" s="40"/>
      <c r="O181" s="40"/>
      <c r="P181" s="40"/>
      <c r="Q181" s="40"/>
      <c r="R181" s="40"/>
      <c r="S181" s="40"/>
      <c r="T181" s="76"/>
      <c r="AT181" s="22" t="s">
        <v>141</v>
      </c>
      <c r="AU181" s="22" t="s">
        <v>82</v>
      </c>
    </row>
    <row r="182" spans="2:65" s="1" customFormat="1" ht="31.5" customHeight="1">
      <c r="B182" s="39"/>
      <c r="C182" s="198" t="s">
        <v>292</v>
      </c>
      <c r="D182" s="198" t="s">
        <v>134</v>
      </c>
      <c r="E182" s="199" t="s">
        <v>293</v>
      </c>
      <c r="F182" s="200" t="s">
        <v>294</v>
      </c>
      <c r="G182" s="201" t="s">
        <v>251</v>
      </c>
      <c r="H182" s="239"/>
      <c r="I182" s="203"/>
      <c r="J182" s="204">
        <f>ROUND(I182*H182,2)</f>
        <v>0</v>
      </c>
      <c r="K182" s="200" t="s">
        <v>138</v>
      </c>
      <c r="L182" s="59"/>
      <c r="M182" s="205" t="s">
        <v>21</v>
      </c>
      <c r="N182" s="206" t="s">
        <v>43</v>
      </c>
      <c r="O182" s="40"/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AR182" s="22" t="s">
        <v>189</v>
      </c>
      <c r="AT182" s="22" t="s">
        <v>134</v>
      </c>
      <c r="AU182" s="22" t="s">
        <v>82</v>
      </c>
      <c r="AY182" s="22" t="s">
        <v>131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22" t="s">
        <v>82</v>
      </c>
      <c r="BK182" s="209">
        <f>ROUND(I182*H182,2)</f>
        <v>0</v>
      </c>
      <c r="BL182" s="22" t="s">
        <v>189</v>
      </c>
      <c r="BM182" s="22" t="s">
        <v>295</v>
      </c>
    </row>
    <row r="183" spans="2:65" s="11" customFormat="1" ht="29.85" customHeight="1">
      <c r="B183" s="181"/>
      <c r="C183" s="182"/>
      <c r="D183" s="195" t="s">
        <v>70</v>
      </c>
      <c r="E183" s="196" t="s">
        <v>296</v>
      </c>
      <c r="F183" s="196" t="s">
        <v>297</v>
      </c>
      <c r="G183" s="182"/>
      <c r="H183" s="182"/>
      <c r="I183" s="185"/>
      <c r="J183" s="197">
        <f>BK183</f>
        <v>0</v>
      </c>
      <c r="K183" s="182"/>
      <c r="L183" s="187"/>
      <c r="M183" s="188"/>
      <c r="N183" s="189"/>
      <c r="O183" s="189"/>
      <c r="P183" s="190">
        <f>SUM(P184:P208)</f>
        <v>0</v>
      </c>
      <c r="Q183" s="189"/>
      <c r="R183" s="190">
        <f>SUM(R184:R208)</f>
        <v>0.23850000000000002</v>
      </c>
      <c r="S183" s="189"/>
      <c r="T183" s="191">
        <f>SUM(T184:T208)</f>
        <v>0.99199999999999999</v>
      </c>
      <c r="AR183" s="192" t="s">
        <v>82</v>
      </c>
      <c r="AT183" s="193" t="s">
        <v>70</v>
      </c>
      <c r="AU183" s="193" t="s">
        <v>77</v>
      </c>
      <c r="AY183" s="192" t="s">
        <v>131</v>
      </c>
      <c r="BK183" s="194">
        <f>SUM(BK184:BK208)</f>
        <v>0</v>
      </c>
    </row>
    <row r="184" spans="2:65" s="1" customFormat="1" ht="22.5" customHeight="1">
      <c r="B184" s="39"/>
      <c r="C184" s="198" t="s">
        <v>298</v>
      </c>
      <c r="D184" s="198" t="s">
        <v>134</v>
      </c>
      <c r="E184" s="199" t="s">
        <v>299</v>
      </c>
      <c r="F184" s="200" t="s">
        <v>300</v>
      </c>
      <c r="G184" s="201" t="s">
        <v>163</v>
      </c>
      <c r="H184" s="202">
        <v>310</v>
      </c>
      <c r="I184" s="203"/>
      <c r="J184" s="204">
        <f>ROUND(I184*H184,2)</f>
        <v>0</v>
      </c>
      <c r="K184" s="200" t="s">
        <v>138</v>
      </c>
      <c r="L184" s="59"/>
      <c r="M184" s="205" t="s">
        <v>21</v>
      </c>
      <c r="N184" s="206" t="s">
        <v>43</v>
      </c>
      <c r="O184" s="40"/>
      <c r="P184" s="207">
        <f>O184*H184</f>
        <v>0</v>
      </c>
      <c r="Q184" s="207">
        <v>2.0000000000000002E-5</v>
      </c>
      <c r="R184" s="207">
        <f>Q184*H184</f>
        <v>6.2000000000000006E-3</v>
      </c>
      <c r="S184" s="207">
        <v>3.2000000000000002E-3</v>
      </c>
      <c r="T184" s="208">
        <f>S184*H184</f>
        <v>0.99199999999999999</v>
      </c>
      <c r="AR184" s="22" t="s">
        <v>189</v>
      </c>
      <c r="AT184" s="22" t="s">
        <v>134</v>
      </c>
      <c r="AU184" s="22" t="s">
        <v>82</v>
      </c>
      <c r="AY184" s="22" t="s">
        <v>131</v>
      </c>
      <c r="BE184" s="209">
        <f>IF(N184="základní",J184,0)</f>
        <v>0</v>
      </c>
      <c r="BF184" s="209">
        <f>IF(N184="snížená",J184,0)</f>
        <v>0</v>
      </c>
      <c r="BG184" s="209">
        <f>IF(N184="zákl. přenesená",J184,0)</f>
        <v>0</v>
      </c>
      <c r="BH184" s="209">
        <f>IF(N184="sníž. přenesená",J184,0)</f>
        <v>0</v>
      </c>
      <c r="BI184" s="209">
        <f>IF(N184="nulová",J184,0)</f>
        <v>0</v>
      </c>
      <c r="BJ184" s="22" t="s">
        <v>82</v>
      </c>
      <c r="BK184" s="209">
        <f>ROUND(I184*H184,2)</f>
        <v>0</v>
      </c>
      <c r="BL184" s="22" t="s">
        <v>189</v>
      </c>
      <c r="BM184" s="22" t="s">
        <v>301</v>
      </c>
    </row>
    <row r="185" spans="2:65" s="1" customFormat="1" ht="27">
      <c r="B185" s="39"/>
      <c r="C185" s="61"/>
      <c r="D185" s="210" t="s">
        <v>141</v>
      </c>
      <c r="E185" s="61"/>
      <c r="F185" s="211" t="s">
        <v>191</v>
      </c>
      <c r="G185" s="61"/>
      <c r="H185" s="61"/>
      <c r="I185" s="166"/>
      <c r="J185" s="61"/>
      <c r="K185" s="61"/>
      <c r="L185" s="59"/>
      <c r="M185" s="212"/>
      <c r="N185" s="40"/>
      <c r="O185" s="40"/>
      <c r="P185" s="40"/>
      <c r="Q185" s="40"/>
      <c r="R185" s="40"/>
      <c r="S185" s="40"/>
      <c r="T185" s="76"/>
      <c r="AT185" s="22" t="s">
        <v>141</v>
      </c>
      <c r="AU185" s="22" t="s">
        <v>82</v>
      </c>
    </row>
    <row r="186" spans="2:65" s="12" customFormat="1" ht="13.5">
      <c r="B186" s="213"/>
      <c r="C186" s="214"/>
      <c r="D186" s="224" t="s">
        <v>143</v>
      </c>
      <c r="E186" s="226" t="s">
        <v>21</v>
      </c>
      <c r="F186" s="227" t="s">
        <v>302</v>
      </c>
      <c r="G186" s="214"/>
      <c r="H186" s="228">
        <v>310</v>
      </c>
      <c r="I186" s="218"/>
      <c r="J186" s="214"/>
      <c r="K186" s="214"/>
      <c r="L186" s="219"/>
      <c r="M186" s="220"/>
      <c r="N186" s="221"/>
      <c r="O186" s="221"/>
      <c r="P186" s="221"/>
      <c r="Q186" s="221"/>
      <c r="R186" s="221"/>
      <c r="S186" s="221"/>
      <c r="T186" s="222"/>
      <c r="AT186" s="223" t="s">
        <v>143</v>
      </c>
      <c r="AU186" s="223" t="s">
        <v>82</v>
      </c>
      <c r="AV186" s="12" t="s">
        <v>82</v>
      </c>
      <c r="AW186" s="12" t="s">
        <v>35</v>
      </c>
      <c r="AX186" s="12" t="s">
        <v>77</v>
      </c>
      <c r="AY186" s="223" t="s">
        <v>131</v>
      </c>
    </row>
    <row r="187" spans="2:65" s="1" customFormat="1" ht="22.5" customHeight="1">
      <c r="B187" s="39"/>
      <c r="C187" s="198" t="s">
        <v>303</v>
      </c>
      <c r="D187" s="198" t="s">
        <v>134</v>
      </c>
      <c r="E187" s="199" t="s">
        <v>304</v>
      </c>
      <c r="F187" s="200" t="s">
        <v>305</v>
      </c>
      <c r="G187" s="201" t="s">
        <v>137</v>
      </c>
      <c r="H187" s="202">
        <v>56</v>
      </c>
      <c r="I187" s="203"/>
      <c r="J187" s="204">
        <f>ROUND(I187*H187,2)</f>
        <v>0</v>
      </c>
      <c r="K187" s="200" t="s">
        <v>138</v>
      </c>
      <c r="L187" s="59"/>
      <c r="M187" s="205" t="s">
        <v>21</v>
      </c>
      <c r="N187" s="206" t="s">
        <v>43</v>
      </c>
      <c r="O187" s="40"/>
      <c r="P187" s="207">
        <f>O187*H187</f>
        <v>0</v>
      </c>
      <c r="Q187" s="207">
        <v>0</v>
      </c>
      <c r="R187" s="207">
        <f>Q187*H187</f>
        <v>0</v>
      </c>
      <c r="S187" s="207">
        <v>0</v>
      </c>
      <c r="T187" s="208">
        <f>S187*H187</f>
        <v>0</v>
      </c>
      <c r="AR187" s="22" t="s">
        <v>189</v>
      </c>
      <c r="AT187" s="22" t="s">
        <v>134</v>
      </c>
      <c r="AU187" s="22" t="s">
        <v>82</v>
      </c>
      <c r="AY187" s="22" t="s">
        <v>131</v>
      </c>
      <c r="BE187" s="209">
        <f>IF(N187="základní",J187,0)</f>
        <v>0</v>
      </c>
      <c r="BF187" s="209">
        <f>IF(N187="snížená",J187,0)</f>
        <v>0</v>
      </c>
      <c r="BG187" s="209">
        <f>IF(N187="zákl. přenesená",J187,0)</f>
        <v>0</v>
      </c>
      <c r="BH187" s="209">
        <f>IF(N187="sníž. přenesená",J187,0)</f>
        <v>0</v>
      </c>
      <c r="BI187" s="209">
        <f>IF(N187="nulová",J187,0)</f>
        <v>0</v>
      </c>
      <c r="BJ187" s="22" t="s">
        <v>82</v>
      </c>
      <c r="BK187" s="209">
        <f>ROUND(I187*H187,2)</f>
        <v>0</v>
      </c>
      <c r="BL187" s="22" t="s">
        <v>189</v>
      </c>
      <c r="BM187" s="22" t="s">
        <v>306</v>
      </c>
    </row>
    <row r="188" spans="2:65" s="1" customFormat="1" ht="27">
      <c r="B188" s="39"/>
      <c r="C188" s="61"/>
      <c r="D188" s="210" t="s">
        <v>141</v>
      </c>
      <c r="E188" s="61"/>
      <c r="F188" s="211" t="s">
        <v>191</v>
      </c>
      <c r="G188" s="61"/>
      <c r="H188" s="61"/>
      <c r="I188" s="166"/>
      <c r="J188" s="61"/>
      <c r="K188" s="61"/>
      <c r="L188" s="59"/>
      <c r="M188" s="212"/>
      <c r="N188" s="40"/>
      <c r="O188" s="40"/>
      <c r="P188" s="40"/>
      <c r="Q188" s="40"/>
      <c r="R188" s="40"/>
      <c r="S188" s="40"/>
      <c r="T188" s="76"/>
      <c r="AT188" s="22" t="s">
        <v>141</v>
      </c>
      <c r="AU188" s="22" t="s">
        <v>82</v>
      </c>
    </row>
    <row r="189" spans="2:65" s="12" customFormat="1" ht="13.5">
      <c r="B189" s="213"/>
      <c r="C189" s="214"/>
      <c r="D189" s="224" t="s">
        <v>143</v>
      </c>
      <c r="E189" s="226" t="s">
        <v>21</v>
      </c>
      <c r="F189" s="227" t="s">
        <v>307</v>
      </c>
      <c r="G189" s="214"/>
      <c r="H189" s="228">
        <v>56</v>
      </c>
      <c r="I189" s="218"/>
      <c r="J189" s="214"/>
      <c r="K189" s="214"/>
      <c r="L189" s="219"/>
      <c r="M189" s="220"/>
      <c r="N189" s="221"/>
      <c r="O189" s="221"/>
      <c r="P189" s="221"/>
      <c r="Q189" s="221"/>
      <c r="R189" s="221"/>
      <c r="S189" s="221"/>
      <c r="T189" s="222"/>
      <c r="AT189" s="223" t="s">
        <v>143</v>
      </c>
      <c r="AU189" s="223" t="s">
        <v>82</v>
      </c>
      <c r="AV189" s="12" t="s">
        <v>82</v>
      </c>
      <c r="AW189" s="12" t="s">
        <v>35</v>
      </c>
      <c r="AX189" s="12" t="s">
        <v>77</v>
      </c>
      <c r="AY189" s="223" t="s">
        <v>131</v>
      </c>
    </row>
    <row r="190" spans="2:65" s="1" customFormat="1" ht="22.5" customHeight="1">
      <c r="B190" s="39"/>
      <c r="C190" s="198" t="s">
        <v>308</v>
      </c>
      <c r="D190" s="198" t="s">
        <v>134</v>
      </c>
      <c r="E190" s="199" t="s">
        <v>309</v>
      </c>
      <c r="F190" s="200" t="s">
        <v>310</v>
      </c>
      <c r="G190" s="201" t="s">
        <v>137</v>
      </c>
      <c r="H190" s="202">
        <v>34</v>
      </c>
      <c r="I190" s="203"/>
      <c r="J190" s="204">
        <f>ROUND(I190*H190,2)</f>
        <v>0</v>
      </c>
      <c r="K190" s="200" t="s">
        <v>138</v>
      </c>
      <c r="L190" s="59"/>
      <c r="M190" s="205" t="s">
        <v>21</v>
      </c>
      <c r="N190" s="206" t="s">
        <v>43</v>
      </c>
      <c r="O190" s="40"/>
      <c r="P190" s="207">
        <f>O190*H190</f>
        <v>0</v>
      </c>
      <c r="Q190" s="207">
        <v>1.25E-3</v>
      </c>
      <c r="R190" s="207">
        <f>Q190*H190</f>
        <v>4.2500000000000003E-2</v>
      </c>
      <c r="S190" s="207">
        <v>0</v>
      </c>
      <c r="T190" s="208">
        <f>S190*H190</f>
        <v>0</v>
      </c>
      <c r="AR190" s="22" t="s">
        <v>189</v>
      </c>
      <c r="AT190" s="22" t="s">
        <v>134</v>
      </c>
      <c r="AU190" s="22" t="s">
        <v>82</v>
      </c>
      <c r="AY190" s="22" t="s">
        <v>131</v>
      </c>
      <c r="BE190" s="209">
        <f>IF(N190="základní",J190,0)</f>
        <v>0</v>
      </c>
      <c r="BF190" s="209">
        <f>IF(N190="snížená",J190,0)</f>
        <v>0</v>
      </c>
      <c r="BG190" s="209">
        <f>IF(N190="zákl. přenesená",J190,0)</f>
        <v>0</v>
      </c>
      <c r="BH190" s="209">
        <f>IF(N190="sníž. přenesená",J190,0)</f>
        <v>0</v>
      </c>
      <c r="BI190" s="209">
        <f>IF(N190="nulová",J190,0)</f>
        <v>0</v>
      </c>
      <c r="BJ190" s="22" t="s">
        <v>82</v>
      </c>
      <c r="BK190" s="209">
        <f>ROUND(I190*H190,2)</f>
        <v>0</v>
      </c>
      <c r="BL190" s="22" t="s">
        <v>189</v>
      </c>
      <c r="BM190" s="22" t="s">
        <v>311</v>
      </c>
    </row>
    <row r="191" spans="2:65" s="1" customFormat="1" ht="27">
      <c r="B191" s="39"/>
      <c r="C191" s="61"/>
      <c r="D191" s="210" t="s">
        <v>141</v>
      </c>
      <c r="E191" s="61"/>
      <c r="F191" s="211" t="s">
        <v>149</v>
      </c>
      <c r="G191" s="61"/>
      <c r="H191" s="61"/>
      <c r="I191" s="166"/>
      <c r="J191" s="61"/>
      <c r="K191" s="61"/>
      <c r="L191" s="59"/>
      <c r="M191" s="212"/>
      <c r="N191" s="40"/>
      <c r="O191" s="40"/>
      <c r="P191" s="40"/>
      <c r="Q191" s="40"/>
      <c r="R191" s="40"/>
      <c r="S191" s="40"/>
      <c r="T191" s="76"/>
      <c r="AT191" s="22" t="s">
        <v>141</v>
      </c>
      <c r="AU191" s="22" t="s">
        <v>82</v>
      </c>
    </row>
    <row r="192" spans="2:65" s="12" customFormat="1" ht="13.5">
      <c r="B192" s="213"/>
      <c r="C192" s="214"/>
      <c r="D192" s="224" t="s">
        <v>143</v>
      </c>
      <c r="E192" s="226" t="s">
        <v>21</v>
      </c>
      <c r="F192" s="227" t="s">
        <v>312</v>
      </c>
      <c r="G192" s="214"/>
      <c r="H192" s="228">
        <v>34</v>
      </c>
      <c r="I192" s="218"/>
      <c r="J192" s="214"/>
      <c r="K192" s="214"/>
      <c r="L192" s="219"/>
      <c r="M192" s="220"/>
      <c r="N192" s="221"/>
      <c r="O192" s="221"/>
      <c r="P192" s="221"/>
      <c r="Q192" s="221"/>
      <c r="R192" s="221"/>
      <c r="S192" s="221"/>
      <c r="T192" s="222"/>
      <c r="AT192" s="223" t="s">
        <v>143</v>
      </c>
      <c r="AU192" s="223" t="s">
        <v>82</v>
      </c>
      <c r="AV192" s="12" t="s">
        <v>82</v>
      </c>
      <c r="AW192" s="12" t="s">
        <v>35</v>
      </c>
      <c r="AX192" s="12" t="s">
        <v>77</v>
      </c>
      <c r="AY192" s="223" t="s">
        <v>131</v>
      </c>
    </row>
    <row r="193" spans="2:65" s="1" customFormat="1" ht="22.5" customHeight="1">
      <c r="B193" s="39"/>
      <c r="C193" s="198" t="s">
        <v>313</v>
      </c>
      <c r="D193" s="198" t="s">
        <v>134</v>
      </c>
      <c r="E193" s="199" t="s">
        <v>314</v>
      </c>
      <c r="F193" s="200" t="s">
        <v>315</v>
      </c>
      <c r="G193" s="201" t="s">
        <v>163</v>
      </c>
      <c r="H193" s="202">
        <v>290</v>
      </c>
      <c r="I193" s="203"/>
      <c r="J193" s="204">
        <f>ROUND(I193*H193,2)</f>
        <v>0</v>
      </c>
      <c r="K193" s="200" t="s">
        <v>138</v>
      </c>
      <c r="L193" s="59"/>
      <c r="M193" s="205" t="s">
        <v>21</v>
      </c>
      <c r="N193" s="206" t="s">
        <v>43</v>
      </c>
      <c r="O193" s="40"/>
      <c r="P193" s="207">
        <f>O193*H193</f>
        <v>0</v>
      </c>
      <c r="Q193" s="207">
        <v>4.6999999999999999E-4</v>
      </c>
      <c r="R193" s="207">
        <f>Q193*H193</f>
        <v>0.1363</v>
      </c>
      <c r="S193" s="207">
        <v>0</v>
      </c>
      <c r="T193" s="208">
        <f>S193*H193</f>
        <v>0</v>
      </c>
      <c r="AR193" s="22" t="s">
        <v>189</v>
      </c>
      <c r="AT193" s="22" t="s">
        <v>134</v>
      </c>
      <c r="AU193" s="22" t="s">
        <v>82</v>
      </c>
      <c r="AY193" s="22" t="s">
        <v>131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22" t="s">
        <v>82</v>
      </c>
      <c r="BK193" s="209">
        <f>ROUND(I193*H193,2)</f>
        <v>0</v>
      </c>
      <c r="BL193" s="22" t="s">
        <v>189</v>
      </c>
      <c r="BM193" s="22" t="s">
        <v>316</v>
      </c>
    </row>
    <row r="194" spans="2:65" s="1" customFormat="1" ht="27">
      <c r="B194" s="39"/>
      <c r="C194" s="61"/>
      <c r="D194" s="210" t="s">
        <v>141</v>
      </c>
      <c r="E194" s="61"/>
      <c r="F194" s="211" t="s">
        <v>191</v>
      </c>
      <c r="G194" s="61"/>
      <c r="H194" s="61"/>
      <c r="I194" s="166"/>
      <c r="J194" s="61"/>
      <c r="K194" s="61"/>
      <c r="L194" s="59"/>
      <c r="M194" s="212"/>
      <c r="N194" s="40"/>
      <c r="O194" s="40"/>
      <c r="P194" s="40"/>
      <c r="Q194" s="40"/>
      <c r="R194" s="40"/>
      <c r="S194" s="40"/>
      <c r="T194" s="76"/>
      <c r="AT194" s="22" t="s">
        <v>141</v>
      </c>
      <c r="AU194" s="22" t="s">
        <v>82</v>
      </c>
    </row>
    <row r="195" spans="2:65" s="12" customFormat="1" ht="13.5">
      <c r="B195" s="213"/>
      <c r="C195" s="214"/>
      <c r="D195" s="224" t="s">
        <v>143</v>
      </c>
      <c r="E195" s="226" t="s">
        <v>21</v>
      </c>
      <c r="F195" s="227" t="s">
        <v>317</v>
      </c>
      <c r="G195" s="214"/>
      <c r="H195" s="228">
        <v>290</v>
      </c>
      <c r="I195" s="218"/>
      <c r="J195" s="214"/>
      <c r="K195" s="214"/>
      <c r="L195" s="219"/>
      <c r="M195" s="220"/>
      <c r="N195" s="221"/>
      <c r="O195" s="221"/>
      <c r="P195" s="221"/>
      <c r="Q195" s="221"/>
      <c r="R195" s="221"/>
      <c r="S195" s="221"/>
      <c r="T195" s="222"/>
      <c r="AT195" s="223" t="s">
        <v>143</v>
      </c>
      <c r="AU195" s="223" t="s">
        <v>82</v>
      </c>
      <c r="AV195" s="12" t="s">
        <v>82</v>
      </c>
      <c r="AW195" s="12" t="s">
        <v>35</v>
      </c>
      <c r="AX195" s="12" t="s">
        <v>77</v>
      </c>
      <c r="AY195" s="223" t="s">
        <v>131</v>
      </c>
    </row>
    <row r="196" spans="2:65" s="1" customFormat="1" ht="22.5" customHeight="1">
      <c r="B196" s="39"/>
      <c r="C196" s="198" t="s">
        <v>318</v>
      </c>
      <c r="D196" s="198" t="s">
        <v>134</v>
      </c>
      <c r="E196" s="199" t="s">
        <v>319</v>
      </c>
      <c r="F196" s="200" t="s">
        <v>320</v>
      </c>
      <c r="G196" s="201" t="s">
        <v>163</v>
      </c>
      <c r="H196" s="202">
        <v>25</v>
      </c>
      <c r="I196" s="203"/>
      <c r="J196" s="204">
        <f>ROUND(I196*H196,2)</f>
        <v>0</v>
      </c>
      <c r="K196" s="200" t="s">
        <v>138</v>
      </c>
      <c r="L196" s="59"/>
      <c r="M196" s="205" t="s">
        <v>21</v>
      </c>
      <c r="N196" s="206" t="s">
        <v>43</v>
      </c>
      <c r="O196" s="40"/>
      <c r="P196" s="207">
        <f>O196*H196</f>
        <v>0</v>
      </c>
      <c r="Q196" s="207">
        <v>5.8E-4</v>
      </c>
      <c r="R196" s="207">
        <f>Q196*H196</f>
        <v>1.4500000000000001E-2</v>
      </c>
      <c r="S196" s="207">
        <v>0</v>
      </c>
      <c r="T196" s="208">
        <f>S196*H196</f>
        <v>0</v>
      </c>
      <c r="AR196" s="22" t="s">
        <v>189</v>
      </c>
      <c r="AT196" s="22" t="s">
        <v>134</v>
      </c>
      <c r="AU196" s="22" t="s">
        <v>82</v>
      </c>
      <c r="AY196" s="22" t="s">
        <v>131</v>
      </c>
      <c r="BE196" s="209">
        <f>IF(N196="základní",J196,0)</f>
        <v>0</v>
      </c>
      <c r="BF196" s="209">
        <f>IF(N196="snížená",J196,0)</f>
        <v>0</v>
      </c>
      <c r="BG196" s="209">
        <f>IF(N196="zákl. přenesená",J196,0)</f>
        <v>0</v>
      </c>
      <c r="BH196" s="209">
        <f>IF(N196="sníž. přenesená",J196,0)</f>
        <v>0</v>
      </c>
      <c r="BI196" s="209">
        <f>IF(N196="nulová",J196,0)</f>
        <v>0</v>
      </c>
      <c r="BJ196" s="22" t="s">
        <v>82</v>
      </c>
      <c r="BK196" s="209">
        <f>ROUND(I196*H196,2)</f>
        <v>0</v>
      </c>
      <c r="BL196" s="22" t="s">
        <v>189</v>
      </c>
      <c r="BM196" s="22" t="s">
        <v>321</v>
      </c>
    </row>
    <row r="197" spans="2:65" s="1" customFormat="1" ht="27">
      <c r="B197" s="39"/>
      <c r="C197" s="61"/>
      <c r="D197" s="210" t="s">
        <v>141</v>
      </c>
      <c r="E197" s="61"/>
      <c r="F197" s="211" t="s">
        <v>191</v>
      </c>
      <c r="G197" s="61"/>
      <c r="H197" s="61"/>
      <c r="I197" s="166"/>
      <c r="J197" s="61"/>
      <c r="K197" s="61"/>
      <c r="L197" s="59"/>
      <c r="M197" s="212"/>
      <c r="N197" s="40"/>
      <c r="O197" s="40"/>
      <c r="P197" s="40"/>
      <c r="Q197" s="40"/>
      <c r="R197" s="40"/>
      <c r="S197" s="40"/>
      <c r="T197" s="76"/>
      <c r="AT197" s="22" t="s">
        <v>141</v>
      </c>
      <c r="AU197" s="22" t="s">
        <v>82</v>
      </c>
    </row>
    <row r="198" spans="2:65" s="12" customFormat="1" ht="13.5">
      <c r="B198" s="213"/>
      <c r="C198" s="214"/>
      <c r="D198" s="224" t="s">
        <v>143</v>
      </c>
      <c r="E198" s="226" t="s">
        <v>21</v>
      </c>
      <c r="F198" s="227" t="s">
        <v>322</v>
      </c>
      <c r="G198" s="214"/>
      <c r="H198" s="228">
        <v>25</v>
      </c>
      <c r="I198" s="218"/>
      <c r="J198" s="214"/>
      <c r="K198" s="214"/>
      <c r="L198" s="219"/>
      <c r="M198" s="220"/>
      <c r="N198" s="221"/>
      <c r="O198" s="221"/>
      <c r="P198" s="221"/>
      <c r="Q198" s="221"/>
      <c r="R198" s="221"/>
      <c r="S198" s="221"/>
      <c r="T198" s="222"/>
      <c r="AT198" s="223" t="s">
        <v>143</v>
      </c>
      <c r="AU198" s="223" t="s">
        <v>82</v>
      </c>
      <c r="AV198" s="12" t="s">
        <v>82</v>
      </c>
      <c r="AW198" s="12" t="s">
        <v>35</v>
      </c>
      <c r="AX198" s="12" t="s">
        <v>77</v>
      </c>
      <c r="AY198" s="223" t="s">
        <v>131</v>
      </c>
    </row>
    <row r="199" spans="2:65" s="1" customFormat="1" ht="22.5" customHeight="1">
      <c r="B199" s="39"/>
      <c r="C199" s="198" t="s">
        <v>323</v>
      </c>
      <c r="D199" s="198" t="s">
        <v>134</v>
      </c>
      <c r="E199" s="199" t="s">
        <v>324</v>
      </c>
      <c r="F199" s="200" t="s">
        <v>325</v>
      </c>
      <c r="G199" s="201" t="s">
        <v>163</v>
      </c>
      <c r="H199" s="202">
        <v>40</v>
      </c>
      <c r="I199" s="203"/>
      <c r="J199" s="204">
        <f>ROUND(I199*H199,2)</f>
        <v>0</v>
      </c>
      <c r="K199" s="200" t="s">
        <v>138</v>
      </c>
      <c r="L199" s="59"/>
      <c r="M199" s="205" t="s">
        <v>21</v>
      </c>
      <c r="N199" s="206" t="s">
        <v>43</v>
      </c>
      <c r="O199" s="40"/>
      <c r="P199" s="207">
        <f>O199*H199</f>
        <v>0</v>
      </c>
      <c r="Q199" s="207">
        <v>7.1000000000000002E-4</v>
      </c>
      <c r="R199" s="207">
        <f>Q199*H199</f>
        <v>2.8400000000000002E-2</v>
      </c>
      <c r="S199" s="207">
        <v>0</v>
      </c>
      <c r="T199" s="208">
        <f>S199*H199</f>
        <v>0</v>
      </c>
      <c r="AR199" s="22" t="s">
        <v>189</v>
      </c>
      <c r="AT199" s="22" t="s">
        <v>134</v>
      </c>
      <c r="AU199" s="22" t="s">
        <v>82</v>
      </c>
      <c r="AY199" s="22" t="s">
        <v>131</v>
      </c>
      <c r="BE199" s="209">
        <f>IF(N199="základní",J199,0)</f>
        <v>0</v>
      </c>
      <c r="BF199" s="209">
        <f>IF(N199="snížená",J199,0)</f>
        <v>0</v>
      </c>
      <c r="BG199" s="209">
        <f>IF(N199="zákl. přenesená",J199,0)</f>
        <v>0</v>
      </c>
      <c r="BH199" s="209">
        <f>IF(N199="sníž. přenesená",J199,0)</f>
        <v>0</v>
      </c>
      <c r="BI199" s="209">
        <f>IF(N199="nulová",J199,0)</f>
        <v>0</v>
      </c>
      <c r="BJ199" s="22" t="s">
        <v>82</v>
      </c>
      <c r="BK199" s="209">
        <f>ROUND(I199*H199,2)</f>
        <v>0</v>
      </c>
      <c r="BL199" s="22" t="s">
        <v>189</v>
      </c>
      <c r="BM199" s="22" t="s">
        <v>326</v>
      </c>
    </row>
    <row r="200" spans="2:65" s="1" customFormat="1" ht="27">
      <c r="B200" s="39"/>
      <c r="C200" s="61"/>
      <c r="D200" s="210" t="s">
        <v>141</v>
      </c>
      <c r="E200" s="61"/>
      <c r="F200" s="211" t="s">
        <v>142</v>
      </c>
      <c r="G200" s="61"/>
      <c r="H200" s="61"/>
      <c r="I200" s="166"/>
      <c r="J200" s="61"/>
      <c r="K200" s="61"/>
      <c r="L200" s="59"/>
      <c r="M200" s="212"/>
      <c r="N200" s="40"/>
      <c r="O200" s="40"/>
      <c r="P200" s="40"/>
      <c r="Q200" s="40"/>
      <c r="R200" s="40"/>
      <c r="S200" s="40"/>
      <c r="T200" s="76"/>
      <c r="AT200" s="22" t="s">
        <v>141</v>
      </c>
      <c r="AU200" s="22" t="s">
        <v>82</v>
      </c>
    </row>
    <row r="201" spans="2:65" s="12" customFormat="1" ht="13.5">
      <c r="B201" s="213"/>
      <c r="C201" s="214"/>
      <c r="D201" s="224" t="s">
        <v>143</v>
      </c>
      <c r="E201" s="226" t="s">
        <v>21</v>
      </c>
      <c r="F201" s="227" t="s">
        <v>327</v>
      </c>
      <c r="G201" s="214"/>
      <c r="H201" s="228">
        <v>40</v>
      </c>
      <c r="I201" s="218"/>
      <c r="J201" s="214"/>
      <c r="K201" s="214"/>
      <c r="L201" s="219"/>
      <c r="M201" s="220"/>
      <c r="N201" s="221"/>
      <c r="O201" s="221"/>
      <c r="P201" s="221"/>
      <c r="Q201" s="221"/>
      <c r="R201" s="221"/>
      <c r="S201" s="221"/>
      <c r="T201" s="222"/>
      <c r="AT201" s="223" t="s">
        <v>143</v>
      </c>
      <c r="AU201" s="223" t="s">
        <v>82</v>
      </c>
      <c r="AV201" s="12" t="s">
        <v>82</v>
      </c>
      <c r="AW201" s="12" t="s">
        <v>35</v>
      </c>
      <c r="AX201" s="12" t="s">
        <v>77</v>
      </c>
      <c r="AY201" s="223" t="s">
        <v>131</v>
      </c>
    </row>
    <row r="202" spans="2:65" s="1" customFormat="1" ht="22.5" customHeight="1">
      <c r="B202" s="39"/>
      <c r="C202" s="198" t="s">
        <v>328</v>
      </c>
      <c r="D202" s="198" t="s">
        <v>134</v>
      </c>
      <c r="E202" s="199" t="s">
        <v>329</v>
      </c>
      <c r="F202" s="200" t="s">
        <v>330</v>
      </c>
      <c r="G202" s="201" t="s">
        <v>163</v>
      </c>
      <c r="H202" s="202">
        <v>10</v>
      </c>
      <c r="I202" s="203"/>
      <c r="J202" s="204">
        <f>ROUND(I202*H202,2)</f>
        <v>0</v>
      </c>
      <c r="K202" s="200" t="s">
        <v>138</v>
      </c>
      <c r="L202" s="59"/>
      <c r="M202" s="205" t="s">
        <v>21</v>
      </c>
      <c r="N202" s="206" t="s">
        <v>43</v>
      </c>
      <c r="O202" s="40"/>
      <c r="P202" s="207">
        <f>O202*H202</f>
        <v>0</v>
      </c>
      <c r="Q202" s="207">
        <v>1.06E-3</v>
      </c>
      <c r="R202" s="207">
        <f>Q202*H202</f>
        <v>1.06E-2</v>
      </c>
      <c r="S202" s="207">
        <v>0</v>
      </c>
      <c r="T202" s="208">
        <f>S202*H202</f>
        <v>0</v>
      </c>
      <c r="AR202" s="22" t="s">
        <v>189</v>
      </c>
      <c r="AT202" s="22" t="s">
        <v>134</v>
      </c>
      <c r="AU202" s="22" t="s">
        <v>82</v>
      </c>
      <c r="AY202" s="22" t="s">
        <v>131</v>
      </c>
      <c r="BE202" s="209">
        <f>IF(N202="základní",J202,0)</f>
        <v>0</v>
      </c>
      <c r="BF202" s="209">
        <f>IF(N202="snížená",J202,0)</f>
        <v>0</v>
      </c>
      <c r="BG202" s="209">
        <f>IF(N202="zákl. přenesená",J202,0)</f>
        <v>0</v>
      </c>
      <c r="BH202" s="209">
        <f>IF(N202="sníž. přenesená",J202,0)</f>
        <v>0</v>
      </c>
      <c r="BI202" s="209">
        <f>IF(N202="nulová",J202,0)</f>
        <v>0</v>
      </c>
      <c r="BJ202" s="22" t="s">
        <v>82</v>
      </c>
      <c r="BK202" s="209">
        <f>ROUND(I202*H202,2)</f>
        <v>0</v>
      </c>
      <c r="BL202" s="22" t="s">
        <v>189</v>
      </c>
      <c r="BM202" s="22" t="s">
        <v>331</v>
      </c>
    </row>
    <row r="203" spans="2:65" s="1" customFormat="1" ht="27">
      <c r="B203" s="39"/>
      <c r="C203" s="61"/>
      <c r="D203" s="210" t="s">
        <v>141</v>
      </c>
      <c r="E203" s="61"/>
      <c r="F203" s="211" t="s">
        <v>142</v>
      </c>
      <c r="G203" s="61"/>
      <c r="H203" s="61"/>
      <c r="I203" s="166"/>
      <c r="J203" s="61"/>
      <c r="K203" s="61"/>
      <c r="L203" s="59"/>
      <c r="M203" s="212"/>
      <c r="N203" s="40"/>
      <c r="O203" s="40"/>
      <c r="P203" s="40"/>
      <c r="Q203" s="40"/>
      <c r="R203" s="40"/>
      <c r="S203" s="40"/>
      <c r="T203" s="76"/>
      <c r="AT203" s="22" t="s">
        <v>141</v>
      </c>
      <c r="AU203" s="22" t="s">
        <v>82</v>
      </c>
    </row>
    <row r="204" spans="2:65" s="12" customFormat="1" ht="13.5">
      <c r="B204" s="213"/>
      <c r="C204" s="214"/>
      <c r="D204" s="224" t="s">
        <v>143</v>
      </c>
      <c r="E204" s="226" t="s">
        <v>21</v>
      </c>
      <c r="F204" s="227" t="s">
        <v>332</v>
      </c>
      <c r="G204" s="214"/>
      <c r="H204" s="228">
        <v>10</v>
      </c>
      <c r="I204" s="218"/>
      <c r="J204" s="214"/>
      <c r="K204" s="214"/>
      <c r="L204" s="219"/>
      <c r="M204" s="220"/>
      <c r="N204" s="221"/>
      <c r="O204" s="221"/>
      <c r="P204" s="221"/>
      <c r="Q204" s="221"/>
      <c r="R204" s="221"/>
      <c r="S204" s="221"/>
      <c r="T204" s="222"/>
      <c r="AT204" s="223" t="s">
        <v>143</v>
      </c>
      <c r="AU204" s="223" t="s">
        <v>82</v>
      </c>
      <c r="AV204" s="12" t="s">
        <v>82</v>
      </c>
      <c r="AW204" s="12" t="s">
        <v>35</v>
      </c>
      <c r="AX204" s="12" t="s">
        <v>77</v>
      </c>
      <c r="AY204" s="223" t="s">
        <v>131</v>
      </c>
    </row>
    <row r="205" spans="2:65" s="1" customFormat="1" ht="22.5" customHeight="1">
      <c r="B205" s="39"/>
      <c r="C205" s="198" t="s">
        <v>333</v>
      </c>
      <c r="D205" s="198" t="s">
        <v>134</v>
      </c>
      <c r="E205" s="199" t="s">
        <v>334</v>
      </c>
      <c r="F205" s="200" t="s">
        <v>335</v>
      </c>
      <c r="G205" s="201" t="s">
        <v>163</v>
      </c>
      <c r="H205" s="202">
        <v>365</v>
      </c>
      <c r="I205" s="203"/>
      <c r="J205" s="204">
        <f>ROUND(I205*H205,2)</f>
        <v>0</v>
      </c>
      <c r="K205" s="200" t="s">
        <v>138</v>
      </c>
      <c r="L205" s="59"/>
      <c r="M205" s="205" t="s">
        <v>21</v>
      </c>
      <c r="N205" s="206" t="s">
        <v>43</v>
      </c>
      <c r="O205" s="40"/>
      <c r="P205" s="207">
        <f>O205*H205</f>
        <v>0</v>
      </c>
      <c r="Q205" s="207">
        <v>0</v>
      </c>
      <c r="R205" s="207">
        <f>Q205*H205</f>
        <v>0</v>
      </c>
      <c r="S205" s="207">
        <v>0</v>
      </c>
      <c r="T205" s="208">
        <f>S205*H205</f>
        <v>0</v>
      </c>
      <c r="AR205" s="22" t="s">
        <v>189</v>
      </c>
      <c r="AT205" s="22" t="s">
        <v>134</v>
      </c>
      <c r="AU205" s="22" t="s">
        <v>82</v>
      </c>
      <c r="AY205" s="22" t="s">
        <v>131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22" t="s">
        <v>82</v>
      </c>
      <c r="BK205" s="209">
        <f>ROUND(I205*H205,2)</f>
        <v>0</v>
      </c>
      <c r="BL205" s="22" t="s">
        <v>189</v>
      </c>
      <c r="BM205" s="22" t="s">
        <v>336</v>
      </c>
    </row>
    <row r="206" spans="2:65" s="1" customFormat="1" ht="27">
      <c r="B206" s="39"/>
      <c r="C206" s="61"/>
      <c r="D206" s="210" t="s">
        <v>141</v>
      </c>
      <c r="E206" s="61"/>
      <c r="F206" s="211" t="s">
        <v>191</v>
      </c>
      <c r="G206" s="61"/>
      <c r="H206" s="61"/>
      <c r="I206" s="166"/>
      <c r="J206" s="61"/>
      <c r="K206" s="61"/>
      <c r="L206" s="59"/>
      <c r="M206" s="212"/>
      <c r="N206" s="40"/>
      <c r="O206" s="40"/>
      <c r="P206" s="40"/>
      <c r="Q206" s="40"/>
      <c r="R206" s="40"/>
      <c r="S206" s="40"/>
      <c r="T206" s="76"/>
      <c r="AT206" s="22" t="s">
        <v>141</v>
      </c>
      <c r="AU206" s="22" t="s">
        <v>82</v>
      </c>
    </row>
    <row r="207" spans="2:65" s="12" customFormat="1" ht="13.5">
      <c r="B207" s="213"/>
      <c r="C207" s="214"/>
      <c r="D207" s="224" t="s">
        <v>143</v>
      </c>
      <c r="E207" s="226" t="s">
        <v>21</v>
      </c>
      <c r="F207" s="227" t="s">
        <v>337</v>
      </c>
      <c r="G207" s="214"/>
      <c r="H207" s="228">
        <v>365</v>
      </c>
      <c r="I207" s="218"/>
      <c r="J207" s="214"/>
      <c r="K207" s="214"/>
      <c r="L207" s="219"/>
      <c r="M207" s="220"/>
      <c r="N207" s="221"/>
      <c r="O207" s="221"/>
      <c r="P207" s="221"/>
      <c r="Q207" s="221"/>
      <c r="R207" s="221"/>
      <c r="S207" s="221"/>
      <c r="T207" s="222"/>
      <c r="AT207" s="223" t="s">
        <v>143</v>
      </c>
      <c r="AU207" s="223" t="s">
        <v>82</v>
      </c>
      <c r="AV207" s="12" t="s">
        <v>82</v>
      </c>
      <c r="AW207" s="12" t="s">
        <v>35</v>
      </c>
      <c r="AX207" s="12" t="s">
        <v>77</v>
      </c>
      <c r="AY207" s="223" t="s">
        <v>131</v>
      </c>
    </row>
    <row r="208" spans="2:65" s="1" customFormat="1" ht="31.5" customHeight="1">
      <c r="B208" s="39"/>
      <c r="C208" s="198" t="s">
        <v>338</v>
      </c>
      <c r="D208" s="198" t="s">
        <v>134</v>
      </c>
      <c r="E208" s="199" t="s">
        <v>339</v>
      </c>
      <c r="F208" s="200" t="s">
        <v>340</v>
      </c>
      <c r="G208" s="201" t="s">
        <v>251</v>
      </c>
      <c r="H208" s="239"/>
      <c r="I208" s="203"/>
      <c r="J208" s="204">
        <f>ROUND(I208*H208,2)</f>
        <v>0</v>
      </c>
      <c r="K208" s="200" t="s">
        <v>138</v>
      </c>
      <c r="L208" s="59"/>
      <c r="M208" s="205" t="s">
        <v>21</v>
      </c>
      <c r="N208" s="206" t="s">
        <v>43</v>
      </c>
      <c r="O208" s="40"/>
      <c r="P208" s="207">
        <f>O208*H208</f>
        <v>0</v>
      </c>
      <c r="Q208" s="207">
        <v>0</v>
      </c>
      <c r="R208" s="207">
        <f>Q208*H208</f>
        <v>0</v>
      </c>
      <c r="S208" s="207">
        <v>0</v>
      </c>
      <c r="T208" s="208">
        <f>S208*H208</f>
        <v>0</v>
      </c>
      <c r="AR208" s="22" t="s">
        <v>189</v>
      </c>
      <c r="AT208" s="22" t="s">
        <v>134</v>
      </c>
      <c r="AU208" s="22" t="s">
        <v>82</v>
      </c>
      <c r="AY208" s="22" t="s">
        <v>131</v>
      </c>
      <c r="BE208" s="209">
        <f>IF(N208="základní",J208,0)</f>
        <v>0</v>
      </c>
      <c r="BF208" s="209">
        <f>IF(N208="snížená",J208,0)</f>
        <v>0</v>
      </c>
      <c r="BG208" s="209">
        <f>IF(N208="zákl. přenesená",J208,0)</f>
        <v>0</v>
      </c>
      <c r="BH208" s="209">
        <f>IF(N208="sníž. přenesená",J208,0)</f>
        <v>0</v>
      </c>
      <c r="BI208" s="209">
        <f>IF(N208="nulová",J208,0)</f>
        <v>0</v>
      </c>
      <c r="BJ208" s="22" t="s">
        <v>82</v>
      </c>
      <c r="BK208" s="209">
        <f>ROUND(I208*H208,2)</f>
        <v>0</v>
      </c>
      <c r="BL208" s="22" t="s">
        <v>189</v>
      </c>
      <c r="BM208" s="22" t="s">
        <v>341</v>
      </c>
    </row>
    <row r="209" spans="2:65" s="11" customFormat="1" ht="29.85" customHeight="1">
      <c r="B209" s="181"/>
      <c r="C209" s="182"/>
      <c r="D209" s="195" t="s">
        <v>70</v>
      </c>
      <c r="E209" s="196" t="s">
        <v>342</v>
      </c>
      <c r="F209" s="196" t="s">
        <v>343</v>
      </c>
      <c r="G209" s="182"/>
      <c r="H209" s="182"/>
      <c r="I209" s="185"/>
      <c r="J209" s="197">
        <f>BK209</f>
        <v>0</v>
      </c>
      <c r="K209" s="182"/>
      <c r="L209" s="187"/>
      <c r="M209" s="188"/>
      <c r="N209" s="189"/>
      <c r="O209" s="189"/>
      <c r="P209" s="190">
        <f>SUM(P210:P242)</f>
        <v>0</v>
      </c>
      <c r="Q209" s="189"/>
      <c r="R209" s="190">
        <f>SUM(R210:R242)</f>
        <v>1.304E-2</v>
      </c>
      <c r="S209" s="189"/>
      <c r="T209" s="191">
        <f>SUM(T210:T242)</f>
        <v>5.5E-2</v>
      </c>
      <c r="AR209" s="192" t="s">
        <v>82</v>
      </c>
      <c r="AT209" s="193" t="s">
        <v>70</v>
      </c>
      <c r="AU209" s="193" t="s">
        <v>77</v>
      </c>
      <c r="AY209" s="192" t="s">
        <v>131</v>
      </c>
      <c r="BK209" s="194">
        <f>SUM(BK210:BK242)</f>
        <v>0</v>
      </c>
    </row>
    <row r="210" spans="2:65" s="1" customFormat="1" ht="22.5" customHeight="1">
      <c r="B210" s="39"/>
      <c r="C210" s="198" t="s">
        <v>344</v>
      </c>
      <c r="D210" s="198" t="s">
        <v>134</v>
      </c>
      <c r="E210" s="199" t="s">
        <v>345</v>
      </c>
      <c r="F210" s="200" t="s">
        <v>346</v>
      </c>
      <c r="G210" s="201" t="s">
        <v>137</v>
      </c>
      <c r="H210" s="202">
        <v>50</v>
      </c>
      <c r="I210" s="203"/>
      <c r="J210" s="204">
        <f>ROUND(I210*H210,2)</f>
        <v>0</v>
      </c>
      <c r="K210" s="200" t="s">
        <v>138</v>
      </c>
      <c r="L210" s="59"/>
      <c r="M210" s="205" t="s">
        <v>21</v>
      </c>
      <c r="N210" s="206" t="s">
        <v>43</v>
      </c>
      <c r="O210" s="40"/>
      <c r="P210" s="207">
        <f>O210*H210</f>
        <v>0</v>
      </c>
      <c r="Q210" s="207">
        <v>6.0000000000000002E-5</v>
      </c>
      <c r="R210" s="207">
        <f>Q210*H210</f>
        <v>3.0000000000000001E-3</v>
      </c>
      <c r="S210" s="207">
        <v>1.1000000000000001E-3</v>
      </c>
      <c r="T210" s="208">
        <f>S210*H210</f>
        <v>5.5E-2</v>
      </c>
      <c r="AR210" s="22" t="s">
        <v>189</v>
      </c>
      <c r="AT210" s="22" t="s">
        <v>134</v>
      </c>
      <c r="AU210" s="22" t="s">
        <v>82</v>
      </c>
      <c r="AY210" s="22" t="s">
        <v>131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22" t="s">
        <v>82</v>
      </c>
      <c r="BK210" s="209">
        <f>ROUND(I210*H210,2)</f>
        <v>0</v>
      </c>
      <c r="BL210" s="22" t="s">
        <v>189</v>
      </c>
      <c r="BM210" s="22" t="s">
        <v>347</v>
      </c>
    </row>
    <row r="211" spans="2:65" s="1" customFormat="1" ht="27">
      <c r="B211" s="39"/>
      <c r="C211" s="61"/>
      <c r="D211" s="210" t="s">
        <v>141</v>
      </c>
      <c r="E211" s="61"/>
      <c r="F211" s="211" t="s">
        <v>191</v>
      </c>
      <c r="G211" s="61"/>
      <c r="H211" s="61"/>
      <c r="I211" s="166"/>
      <c r="J211" s="61"/>
      <c r="K211" s="61"/>
      <c r="L211" s="59"/>
      <c r="M211" s="212"/>
      <c r="N211" s="40"/>
      <c r="O211" s="40"/>
      <c r="P211" s="40"/>
      <c r="Q211" s="40"/>
      <c r="R211" s="40"/>
      <c r="S211" s="40"/>
      <c r="T211" s="76"/>
      <c r="AT211" s="22" t="s">
        <v>141</v>
      </c>
      <c r="AU211" s="22" t="s">
        <v>82</v>
      </c>
    </row>
    <row r="212" spans="2:65" s="12" customFormat="1" ht="13.5">
      <c r="B212" s="213"/>
      <c r="C212" s="214"/>
      <c r="D212" s="224" t="s">
        <v>143</v>
      </c>
      <c r="E212" s="226" t="s">
        <v>21</v>
      </c>
      <c r="F212" s="227" t="s">
        <v>348</v>
      </c>
      <c r="G212" s="214"/>
      <c r="H212" s="228">
        <v>50</v>
      </c>
      <c r="I212" s="218"/>
      <c r="J212" s="214"/>
      <c r="K212" s="214"/>
      <c r="L212" s="219"/>
      <c r="M212" s="220"/>
      <c r="N212" s="221"/>
      <c r="O212" s="221"/>
      <c r="P212" s="221"/>
      <c r="Q212" s="221"/>
      <c r="R212" s="221"/>
      <c r="S212" s="221"/>
      <c r="T212" s="222"/>
      <c r="AT212" s="223" t="s">
        <v>143</v>
      </c>
      <c r="AU212" s="223" t="s">
        <v>82</v>
      </c>
      <c r="AV212" s="12" t="s">
        <v>82</v>
      </c>
      <c r="AW212" s="12" t="s">
        <v>35</v>
      </c>
      <c r="AX212" s="12" t="s">
        <v>77</v>
      </c>
      <c r="AY212" s="223" t="s">
        <v>131</v>
      </c>
    </row>
    <row r="213" spans="2:65" s="1" customFormat="1" ht="22.5" customHeight="1">
      <c r="B213" s="39"/>
      <c r="C213" s="198" t="s">
        <v>349</v>
      </c>
      <c r="D213" s="198" t="s">
        <v>134</v>
      </c>
      <c r="E213" s="199" t="s">
        <v>350</v>
      </c>
      <c r="F213" s="200" t="s">
        <v>351</v>
      </c>
      <c r="G213" s="201" t="s">
        <v>137</v>
      </c>
      <c r="H213" s="202">
        <v>56</v>
      </c>
      <c r="I213" s="203"/>
      <c r="J213" s="204">
        <f>ROUND(I213*H213,2)</f>
        <v>0</v>
      </c>
      <c r="K213" s="200" t="s">
        <v>138</v>
      </c>
      <c r="L213" s="59"/>
      <c r="M213" s="205" t="s">
        <v>21</v>
      </c>
      <c r="N213" s="206" t="s">
        <v>43</v>
      </c>
      <c r="O213" s="40"/>
      <c r="P213" s="207">
        <f>O213*H213</f>
        <v>0</v>
      </c>
      <c r="Q213" s="207">
        <v>8.0000000000000007E-5</v>
      </c>
      <c r="R213" s="207">
        <f>Q213*H213</f>
        <v>4.4800000000000005E-3</v>
      </c>
      <c r="S213" s="207">
        <v>0</v>
      </c>
      <c r="T213" s="208">
        <f>S213*H213</f>
        <v>0</v>
      </c>
      <c r="AR213" s="22" t="s">
        <v>189</v>
      </c>
      <c r="AT213" s="22" t="s">
        <v>134</v>
      </c>
      <c r="AU213" s="22" t="s">
        <v>82</v>
      </c>
      <c r="AY213" s="22" t="s">
        <v>131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22" t="s">
        <v>82</v>
      </c>
      <c r="BK213" s="209">
        <f>ROUND(I213*H213,2)</f>
        <v>0</v>
      </c>
      <c r="BL213" s="22" t="s">
        <v>189</v>
      </c>
      <c r="BM213" s="22" t="s">
        <v>352</v>
      </c>
    </row>
    <row r="214" spans="2:65" s="1" customFormat="1" ht="27">
      <c r="B214" s="39"/>
      <c r="C214" s="61"/>
      <c r="D214" s="210" t="s">
        <v>141</v>
      </c>
      <c r="E214" s="61"/>
      <c r="F214" s="211" t="s">
        <v>191</v>
      </c>
      <c r="G214" s="61"/>
      <c r="H214" s="61"/>
      <c r="I214" s="166"/>
      <c r="J214" s="61"/>
      <c r="K214" s="61"/>
      <c r="L214" s="59"/>
      <c r="M214" s="212"/>
      <c r="N214" s="40"/>
      <c r="O214" s="40"/>
      <c r="P214" s="40"/>
      <c r="Q214" s="40"/>
      <c r="R214" s="40"/>
      <c r="S214" s="40"/>
      <c r="T214" s="76"/>
      <c r="AT214" s="22" t="s">
        <v>141</v>
      </c>
      <c r="AU214" s="22" t="s">
        <v>82</v>
      </c>
    </row>
    <row r="215" spans="2:65" s="12" customFormat="1" ht="13.5">
      <c r="B215" s="213"/>
      <c r="C215" s="214"/>
      <c r="D215" s="224" t="s">
        <v>143</v>
      </c>
      <c r="E215" s="226" t="s">
        <v>21</v>
      </c>
      <c r="F215" s="227" t="s">
        <v>307</v>
      </c>
      <c r="G215" s="214"/>
      <c r="H215" s="228">
        <v>56</v>
      </c>
      <c r="I215" s="218"/>
      <c r="J215" s="214"/>
      <c r="K215" s="214"/>
      <c r="L215" s="219"/>
      <c r="M215" s="220"/>
      <c r="N215" s="221"/>
      <c r="O215" s="221"/>
      <c r="P215" s="221"/>
      <c r="Q215" s="221"/>
      <c r="R215" s="221"/>
      <c r="S215" s="221"/>
      <c r="T215" s="222"/>
      <c r="AT215" s="223" t="s">
        <v>143</v>
      </c>
      <c r="AU215" s="223" t="s">
        <v>82</v>
      </c>
      <c r="AV215" s="12" t="s">
        <v>82</v>
      </c>
      <c r="AW215" s="12" t="s">
        <v>35</v>
      </c>
      <c r="AX215" s="12" t="s">
        <v>77</v>
      </c>
      <c r="AY215" s="223" t="s">
        <v>131</v>
      </c>
    </row>
    <row r="216" spans="2:65" s="1" customFormat="1" ht="22.5" customHeight="1">
      <c r="B216" s="39"/>
      <c r="C216" s="198" t="s">
        <v>353</v>
      </c>
      <c r="D216" s="198" t="s">
        <v>134</v>
      </c>
      <c r="E216" s="199" t="s">
        <v>354</v>
      </c>
      <c r="F216" s="200" t="s">
        <v>355</v>
      </c>
      <c r="G216" s="201" t="s">
        <v>137</v>
      </c>
      <c r="H216" s="202">
        <v>3</v>
      </c>
      <c r="I216" s="203"/>
      <c r="J216" s="204">
        <f>ROUND(I216*H216,2)</f>
        <v>0</v>
      </c>
      <c r="K216" s="200" t="s">
        <v>138</v>
      </c>
      <c r="L216" s="59"/>
      <c r="M216" s="205" t="s">
        <v>21</v>
      </c>
      <c r="N216" s="206" t="s">
        <v>43</v>
      </c>
      <c r="O216" s="40"/>
      <c r="P216" s="207">
        <f>O216*H216</f>
        <v>0</v>
      </c>
      <c r="Q216" s="207">
        <v>1.4999999999999999E-4</v>
      </c>
      <c r="R216" s="207">
        <f>Q216*H216</f>
        <v>4.4999999999999999E-4</v>
      </c>
      <c r="S216" s="207">
        <v>0</v>
      </c>
      <c r="T216" s="208">
        <f>S216*H216</f>
        <v>0</v>
      </c>
      <c r="AR216" s="22" t="s">
        <v>189</v>
      </c>
      <c r="AT216" s="22" t="s">
        <v>134</v>
      </c>
      <c r="AU216" s="22" t="s">
        <v>82</v>
      </c>
      <c r="AY216" s="22" t="s">
        <v>131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22" t="s">
        <v>82</v>
      </c>
      <c r="BK216" s="209">
        <f>ROUND(I216*H216,2)</f>
        <v>0</v>
      </c>
      <c r="BL216" s="22" t="s">
        <v>189</v>
      </c>
      <c r="BM216" s="22" t="s">
        <v>356</v>
      </c>
    </row>
    <row r="217" spans="2:65" s="1" customFormat="1" ht="27">
      <c r="B217" s="39"/>
      <c r="C217" s="61"/>
      <c r="D217" s="224" t="s">
        <v>141</v>
      </c>
      <c r="E217" s="61"/>
      <c r="F217" s="225" t="s">
        <v>142</v>
      </c>
      <c r="G217" s="61"/>
      <c r="H217" s="61"/>
      <c r="I217" s="166"/>
      <c r="J217" s="61"/>
      <c r="K217" s="61"/>
      <c r="L217" s="59"/>
      <c r="M217" s="212"/>
      <c r="N217" s="40"/>
      <c r="O217" s="40"/>
      <c r="P217" s="40"/>
      <c r="Q217" s="40"/>
      <c r="R217" s="40"/>
      <c r="S217" s="40"/>
      <c r="T217" s="76"/>
      <c r="AT217" s="22" t="s">
        <v>141</v>
      </c>
      <c r="AU217" s="22" t="s">
        <v>82</v>
      </c>
    </row>
    <row r="218" spans="2:65" s="1" customFormat="1" ht="22.5" customHeight="1">
      <c r="B218" s="39"/>
      <c r="C218" s="198" t="s">
        <v>357</v>
      </c>
      <c r="D218" s="198" t="s">
        <v>134</v>
      </c>
      <c r="E218" s="199" t="s">
        <v>358</v>
      </c>
      <c r="F218" s="200" t="s">
        <v>359</v>
      </c>
      <c r="G218" s="201" t="s">
        <v>137</v>
      </c>
      <c r="H218" s="202">
        <v>2</v>
      </c>
      <c r="I218" s="203"/>
      <c r="J218" s="204">
        <f>ROUND(I218*H218,2)</f>
        <v>0</v>
      </c>
      <c r="K218" s="200" t="s">
        <v>138</v>
      </c>
      <c r="L218" s="59"/>
      <c r="M218" s="205" t="s">
        <v>21</v>
      </c>
      <c r="N218" s="206" t="s">
        <v>43</v>
      </c>
      <c r="O218" s="40"/>
      <c r="P218" s="207">
        <f>O218*H218</f>
        <v>0</v>
      </c>
      <c r="Q218" s="207">
        <v>2.3000000000000001E-4</v>
      </c>
      <c r="R218" s="207">
        <f>Q218*H218</f>
        <v>4.6000000000000001E-4</v>
      </c>
      <c r="S218" s="207">
        <v>0</v>
      </c>
      <c r="T218" s="208">
        <f>S218*H218</f>
        <v>0</v>
      </c>
      <c r="AR218" s="22" t="s">
        <v>189</v>
      </c>
      <c r="AT218" s="22" t="s">
        <v>134</v>
      </c>
      <c r="AU218" s="22" t="s">
        <v>82</v>
      </c>
      <c r="AY218" s="22" t="s">
        <v>131</v>
      </c>
      <c r="BE218" s="209">
        <f>IF(N218="základní",J218,0)</f>
        <v>0</v>
      </c>
      <c r="BF218" s="209">
        <f>IF(N218="snížená",J218,0)</f>
        <v>0</v>
      </c>
      <c r="BG218" s="209">
        <f>IF(N218="zákl. přenesená",J218,0)</f>
        <v>0</v>
      </c>
      <c r="BH218" s="209">
        <f>IF(N218="sníž. přenesená",J218,0)</f>
        <v>0</v>
      </c>
      <c r="BI218" s="209">
        <f>IF(N218="nulová",J218,0)</f>
        <v>0</v>
      </c>
      <c r="BJ218" s="22" t="s">
        <v>82</v>
      </c>
      <c r="BK218" s="209">
        <f>ROUND(I218*H218,2)</f>
        <v>0</v>
      </c>
      <c r="BL218" s="22" t="s">
        <v>189</v>
      </c>
      <c r="BM218" s="22" t="s">
        <v>360</v>
      </c>
    </row>
    <row r="219" spans="2:65" s="1" customFormat="1" ht="27">
      <c r="B219" s="39"/>
      <c r="C219" s="61"/>
      <c r="D219" s="224" t="s">
        <v>141</v>
      </c>
      <c r="E219" s="61"/>
      <c r="F219" s="225" t="s">
        <v>142</v>
      </c>
      <c r="G219" s="61"/>
      <c r="H219" s="61"/>
      <c r="I219" s="166"/>
      <c r="J219" s="61"/>
      <c r="K219" s="61"/>
      <c r="L219" s="59"/>
      <c r="M219" s="212"/>
      <c r="N219" s="40"/>
      <c r="O219" s="40"/>
      <c r="P219" s="40"/>
      <c r="Q219" s="40"/>
      <c r="R219" s="40"/>
      <c r="S219" s="40"/>
      <c r="T219" s="76"/>
      <c r="AT219" s="22" t="s">
        <v>141</v>
      </c>
      <c r="AU219" s="22" t="s">
        <v>82</v>
      </c>
    </row>
    <row r="220" spans="2:65" s="1" customFormat="1" ht="22.5" customHeight="1">
      <c r="B220" s="39"/>
      <c r="C220" s="198" t="s">
        <v>361</v>
      </c>
      <c r="D220" s="198" t="s">
        <v>134</v>
      </c>
      <c r="E220" s="199" t="s">
        <v>362</v>
      </c>
      <c r="F220" s="200" t="s">
        <v>363</v>
      </c>
      <c r="G220" s="201" t="s">
        <v>137</v>
      </c>
      <c r="H220" s="202">
        <v>14</v>
      </c>
      <c r="I220" s="203"/>
      <c r="J220" s="204">
        <f>ROUND(I220*H220,2)</f>
        <v>0</v>
      </c>
      <c r="K220" s="200" t="s">
        <v>138</v>
      </c>
      <c r="L220" s="59"/>
      <c r="M220" s="205" t="s">
        <v>21</v>
      </c>
      <c r="N220" s="206" t="s">
        <v>43</v>
      </c>
      <c r="O220" s="40"/>
      <c r="P220" s="207">
        <f>O220*H220</f>
        <v>0</v>
      </c>
      <c r="Q220" s="207">
        <v>2.2000000000000001E-4</v>
      </c>
      <c r="R220" s="207">
        <f>Q220*H220</f>
        <v>3.0800000000000003E-3</v>
      </c>
      <c r="S220" s="207">
        <v>0</v>
      </c>
      <c r="T220" s="208">
        <f>S220*H220</f>
        <v>0</v>
      </c>
      <c r="AR220" s="22" t="s">
        <v>189</v>
      </c>
      <c r="AT220" s="22" t="s">
        <v>134</v>
      </c>
      <c r="AU220" s="22" t="s">
        <v>82</v>
      </c>
      <c r="AY220" s="22" t="s">
        <v>131</v>
      </c>
      <c r="BE220" s="209">
        <f>IF(N220="základní",J220,0)</f>
        <v>0</v>
      </c>
      <c r="BF220" s="209">
        <f>IF(N220="snížená",J220,0)</f>
        <v>0</v>
      </c>
      <c r="BG220" s="209">
        <f>IF(N220="zákl. přenesená",J220,0)</f>
        <v>0</v>
      </c>
      <c r="BH220" s="209">
        <f>IF(N220="sníž. přenesená",J220,0)</f>
        <v>0</v>
      </c>
      <c r="BI220" s="209">
        <f>IF(N220="nulová",J220,0)</f>
        <v>0</v>
      </c>
      <c r="BJ220" s="22" t="s">
        <v>82</v>
      </c>
      <c r="BK220" s="209">
        <f>ROUND(I220*H220,2)</f>
        <v>0</v>
      </c>
      <c r="BL220" s="22" t="s">
        <v>189</v>
      </c>
      <c r="BM220" s="22" t="s">
        <v>364</v>
      </c>
    </row>
    <row r="221" spans="2:65" s="1" customFormat="1" ht="27">
      <c r="B221" s="39"/>
      <c r="C221" s="61"/>
      <c r="D221" s="210" t="s">
        <v>141</v>
      </c>
      <c r="E221" s="61"/>
      <c r="F221" s="211" t="s">
        <v>142</v>
      </c>
      <c r="G221" s="61"/>
      <c r="H221" s="61"/>
      <c r="I221" s="166"/>
      <c r="J221" s="61"/>
      <c r="K221" s="61"/>
      <c r="L221" s="59"/>
      <c r="M221" s="212"/>
      <c r="N221" s="40"/>
      <c r="O221" s="40"/>
      <c r="P221" s="40"/>
      <c r="Q221" s="40"/>
      <c r="R221" s="40"/>
      <c r="S221" s="40"/>
      <c r="T221" s="76"/>
      <c r="AT221" s="22" t="s">
        <v>141</v>
      </c>
      <c r="AU221" s="22" t="s">
        <v>82</v>
      </c>
    </row>
    <row r="222" spans="2:65" s="12" customFormat="1" ht="13.5">
      <c r="B222" s="213"/>
      <c r="C222" s="214"/>
      <c r="D222" s="224" t="s">
        <v>143</v>
      </c>
      <c r="E222" s="226" t="s">
        <v>21</v>
      </c>
      <c r="F222" s="227" t="s">
        <v>365</v>
      </c>
      <c r="G222" s="214"/>
      <c r="H222" s="228">
        <v>14</v>
      </c>
      <c r="I222" s="218"/>
      <c r="J222" s="214"/>
      <c r="K222" s="214"/>
      <c r="L222" s="219"/>
      <c r="M222" s="220"/>
      <c r="N222" s="221"/>
      <c r="O222" s="221"/>
      <c r="P222" s="221"/>
      <c r="Q222" s="221"/>
      <c r="R222" s="221"/>
      <c r="S222" s="221"/>
      <c r="T222" s="222"/>
      <c r="AT222" s="223" t="s">
        <v>143</v>
      </c>
      <c r="AU222" s="223" t="s">
        <v>82</v>
      </c>
      <c r="AV222" s="12" t="s">
        <v>82</v>
      </c>
      <c r="AW222" s="12" t="s">
        <v>35</v>
      </c>
      <c r="AX222" s="12" t="s">
        <v>77</v>
      </c>
      <c r="AY222" s="223" t="s">
        <v>131</v>
      </c>
    </row>
    <row r="223" spans="2:65" s="1" customFormat="1" ht="22.5" customHeight="1">
      <c r="B223" s="39"/>
      <c r="C223" s="198" t="s">
        <v>366</v>
      </c>
      <c r="D223" s="198" t="s">
        <v>134</v>
      </c>
      <c r="E223" s="199" t="s">
        <v>367</v>
      </c>
      <c r="F223" s="200" t="s">
        <v>368</v>
      </c>
      <c r="G223" s="201" t="s">
        <v>137</v>
      </c>
      <c r="H223" s="202">
        <v>1</v>
      </c>
      <c r="I223" s="203"/>
      <c r="J223" s="204">
        <f>ROUND(I223*H223,2)</f>
        <v>0</v>
      </c>
      <c r="K223" s="200" t="s">
        <v>138</v>
      </c>
      <c r="L223" s="59"/>
      <c r="M223" s="205" t="s">
        <v>21</v>
      </c>
      <c r="N223" s="206" t="s">
        <v>43</v>
      </c>
      <c r="O223" s="40"/>
      <c r="P223" s="207">
        <f>O223*H223</f>
        <v>0</v>
      </c>
      <c r="Q223" s="207">
        <v>5.6999999999999998E-4</v>
      </c>
      <c r="R223" s="207">
        <f>Q223*H223</f>
        <v>5.6999999999999998E-4</v>
      </c>
      <c r="S223" s="207">
        <v>0</v>
      </c>
      <c r="T223" s="208">
        <f>S223*H223</f>
        <v>0</v>
      </c>
      <c r="AR223" s="22" t="s">
        <v>189</v>
      </c>
      <c r="AT223" s="22" t="s">
        <v>134</v>
      </c>
      <c r="AU223" s="22" t="s">
        <v>82</v>
      </c>
      <c r="AY223" s="22" t="s">
        <v>131</v>
      </c>
      <c r="BE223" s="209">
        <f>IF(N223="základní",J223,0)</f>
        <v>0</v>
      </c>
      <c r="BF223" s="209">
        <f>IF(N223="snížená",J223,0)</f>
        <v>0</v>
      </c>
      <c r="BG223" s="209">
        <f>IF(N223="zákl. přenesená",J223,0)</f>
        <v>0</v>
      </c>
      <c r="BH223" s="209">
        <f>IF(N223="sníž. přenesená",J223,0)</f>
        <v>0</v>
      </c>
      <c r="BI223" s="209">
        <f>IF(N223="nulová",J223,0)</f>
        <v>0</v>
      </c>
      <c r="BJ223" s="22" t="s">
        <v>82</v>
      </c>
      <c r="BK223" s="209">
        <f>ROUND(I223*H223,2)</f>
        <v>0</v>
      </c>
      <c r="BL223" s="22" t="s">
        <v>189</v>
      </c>
      <c r="BM223" s="22" t="s">
        <v>369</v>
      </c>
    </row>
    <row r="224" spans="2:65" s="1" customFormat="1" ht="27">
      <c r="B224" s="39"/>
      <c r="C224" s="61"/>
      <c r="D224" s="224" t="s">
        <v>141</v>
      </c>
      <c r="E224" s="61"/>
      <c r="F224" s="225" t="s">
        <v>142</v>
      </c>
      <c r="G224" s="61"/>
      <c r="H224" s="61"/>
      <c r="I224" s="166"/>
      <c r="J224" s="61"/>
      <c r="K224" s="61"/>
      <c r="L224" s="59"/>
      <c r="M224" s="212"/>
      <c r="N224" s="40"/>
      <c r="O224" s="40"/>
      <c r="P224" s="40"/>
      <c r="Q224" s="40"/>
      <c r="R224" s="40"/>
      <c r="S224" s="40"/>
      <c r="T224" s="76"/>
      <c r="AT224" s="22" t="s">
        <v>141</v>
      </c>
      <c r="AU224" s="22" t="s">
        <v>82</v>
      </c>
    </row>
    <row r="225" spans="2:65" s="1" customFormat="1" ht="22.5" customHeight="1">
      <c r="B225" s="39"/>
      <c r="C225" s="198" t="s">
        <v>370</v>
      </c>
      <c r="D225" s="198" t="s">
        <v>134</v>
      </c>
      <c r="E225" s="199" t="s">
        <v>371</v>
      </c>
      <c r="F225" s="200" t="s">
        <v>372</v>
      </c>
      <c r="G225" s="201" t="s">
        <v>137</v>
      </c>
      <c r="H225" s="202">
        <v>28</v>
      </c>
      <c r="I225" s="203"/>
      <c r="J225" s="204">
        <f>ROUND(I225*H225,2)</f>
        <v>0</v>
      </c>
      <c r="K225" s="200" t="s">
        <v>138</v>
      </c>
      <c r="L225" s="59"/>
      <c r="M225" s="205" t="s">
        <v>21</v>
      </c>
      <c r="N225" s="206" t="s">
        <v>43</v>
      </c>
      <c r="O225" s="40"/>
      <c r="P225" s="207">
        <f>O225*H225</f>
        <v>0</v>
      </c>
      <c r="Q225" s="207">
        <v>0</v>
      </c>
      <c r="R225" s="207">
        <f>Q225*H225</f>
        <v>0</v>
      </c>
      <c r="S225" s="207">
        <v>0</v>
      </c>
      <c r="T225" s="208">
        <f>S225*H225</f>
        <v>0</v>
      </c>
      <c r="AR225" s="22" t="s">
        <v>189</v>
      </c>
      <c r="AT225" s="22" t="s">
        <v>134</v>
      </c>
      <c r="AU225" s="22" t="s">
        <v>82</v>
      </c>
      <c r="AY225" s="22" t="s">
        <v>131</v>
      </c>
      <c r="BE225" s="209">
        <f>IF(N225="základní",J225,0)</f>
        <v>0</v>
      </c>
      <c r="BF225" s="209">
        <f>IF(N225="snížená",J225,0)</f>
        <v>0</v>
      </c>
      <c r="BG225" s="209">
        <f>IF(N225="zákl. přenesená",J225,0)</f>
        <v>0</v>
      </c>
      <c r="BH225" s="209">
        <f>IF(N225="sníž. přenesená",J225,0)</f>
        <v>0</v>
      </c>
      <c r="BI225" s="209">
        <f>IF(N225="nulová",J225,0)</f>
        <v>0</v>
      </c>
      <c r="BJ225" s="22" t="s">
        <v>82</v>
      </c>
      <c r="BK225" s="209">
        <f>ROUND(I225*H225,2)</f>
        <v>0</v>
      </c>
      <c r="BL225" s="22" t="s">
        <v>189</v>
      </c>
      <c r="BM225" s="22" t="s">
        <v>373</v>
      </c>
    </row>
    <row r="226" spans="2:65" s="1" customFormat="1" ht="27">
      <c r="B226" s="39"/>
      <c r="C226" s="61"/>
      <c r="D226" s="210" t="s">
        <v>141</v>
      </c>
      <c r="E226" s="61"/>
      <c r="F226" s="211" t="s">
        <v>191</v>
      </c>
      <c r="G226" s="61"/>
      <c r="H226" s="61"/>
      <c r="I226" s="166"/>
      <c r="J226" s="61"/>
      <c r="K226" s="61"/>
      <c r="L226" s="59"/>
      <c r="M226" s="212"/>
      <c r="N226" s="40"/>
      <c r="O226" s="40"/>
      <c r="P226" s="40"/>
      <c r="Q226" s="40"/>
      <c r="R226" s="40"/>
      <c r="S226" s="40"/>
      <c r="T226" s="76"/>
      <c r="AT226" s="22" t="s">
        <v>141</v>
      </c>
      <c r="AU226" s="22" t="s">
        <v>82</v>
      </c>
    </row>
    <row r="227" spans="2:65" s="12" customFormat="1" ht="13.5">
      <c r="B227" s="213"/>
      <c r="C227" s="214"/>
      <c r="D227" s="224" t="s">
        <v>143</v>
      </c>
      <c r="E227" s="226" t="s">
        <v>21</v>
      </c>
      <c r="F227" s="227" t="s">
        <v>374</v>
      </c>
      <c r="G227" s="214"/>
      <c r="H227" s="228">
        <v>28</v>
      </c>
      <c r="I227" s="218"/>
      <c r="J227" s="214"/>
      <c r="K227" s="214"/>
      <c r="L227" s="219"/>
      <c r="M227" s="220"/>
      <c r="N227" s="221"/>
      <c r="O227" s="221"/>
      <c r="P227" s="221"/>
      <c r="Q227" s="221"/>
      <c r="R227" s="221"/>
      <c r="S227" s="221"/>
      <c r="T227" s="222"/>
      <c r="AT227" s="223" t="s">
        <v>143</v>
      </c>
      <c r="AU227" s="223" t="s">
        <v>82</v>
      </c>
      <c r="AV227" s="12" t="s">
        <v>82</v>
      </c>
      <c r="AW227" s="12" t="s">
        <v>35</v>
      </c>
      <c r="AX227" s="12" t="s">
        <v>77</v>
      </c>
      <c r="AY227" s="223" t="s">
        <v>131</v>
      </c>
    </row>
    <row r="228" spans="2:65" s="1" customFormat="1" ht="22.5" customHeight="1">
      <c r="B228" s="39"/>
      <c r="C228" s="229" t="s">
        <v>375</v>
      </c>
      <c r="D228" s="229" t="s">
        <v>194</v>
      </c>
      <c r="E228" s="230" t="s">
        <v>376</v>
      </c>
      <c r="F228" s="231" t="s">
        <v>377</v>
      </c>
      <c r="G228" s="232" t="s">
        <v>137</v>
      </c>
      <c r="H228" s="233">
        <v>24</v>
      </c>
      <c r="I228" s="234"/>
      <c r="J228" s="235">
        <f>ROUND(I228*H228,2)</f>
        <v>0</v>
      </c>
      <c r="K228" s="231" t="s">
        <v>21</v>
      </c>
      <c r="L228" s="236"/>
      <c r="M228" s="237" t="s">
        <v>21</v>
      </c>
      <c r="N228" s="238" t="s">
        <v>43</v>
      </c>
      <c r="O228" s="40"/>
      <c r="P228" s="207">
        <f>O228*H228</f>
        <v>0</v>
      </c>
      <c r="Q228" s="207">
        <v>0</v>
      </c>
      <c r="R228" s="207">
        <f>Q228*H228</f>
        <v>0</v>
      </c>
      <c r="S228" s="207">
        <v>0</v>
      </c>
      <c r="T228" s="208">
        <f>S228*H228</f>
        <v>0</v>
      </c>
      <c r="AR228" s="22" t="s">
        <v>197</v>
      </c>
      <c r="AT228" s="22" t="s">
        <v>194</v>
      </c>
      <c r="AU228" s="22" t="s">
        <v>82</v>
      </c>
      <c r="AY228" s="22" t="s">
        <v>131</v>
      </c>
      <c r="BE228" s="209">
        <f>IF(N228="základní",J228,0)</f>
        <v>0</v>
      </c>
      <c r="BF228" s="209">
        <f>IF(N228="snížená",J228,0)</f>
        <v>0</v>
      </c>
      <c r="BG228" s="209">
        <f>IF(N228="zákl. přenesená",J228,0)</f>
        <v>0</v>
      </c>
      <c r="BH228" s="209">
        <f>IF(N228="sníž. přenesená",J228,0)</f>
        <v>0</v>
      </c>
      <c r="BI228" s="209">
        <f>IF(N228="nulová",J228,0)</f>
        <v>0</v>
      </c>
      <c r="BJ228" s="22" t="s">
        <v>82</v>
      </c>
      <c r="BK228" s="209">
        <f>ROUND(I228*H228,2)</f>
        <v>0</v>
      </c>
      <c r="BL228" s="22" t="s">
        <v>189</v>
      </c>
      <c r="BM228" s="22" t="s">
        <v>378</v>
      </c>
    </row>
    <row r="229" spans="2:65" s="1" customFormat="1" ht="27">
      <c r="B229" s="39"/>
      <c r="C229" s="61"/>
      <c r="D229" s="210" t="s">
        <v>141</v>
      </c>
      <c r="E229" s="61"/>
      <c r="F229" s="211" t="s">
        <v>191</v>
      </c>
      <c r="G229" s="61"/>
      <c r="H229" s="61"/>
      <c r="I229" s="166"/>
      <c r="J229" s="61"/>
      <c r="K229" s="61"/>
      <c r="L229" s="59"/>
      <c r="M229" s="212"/>
      <c r="N229" s="40"/>
      <c r="O229" s="40"/>
      <c r="P229" s="40"/>
      <c r="Q229" s="40"/>
      <c r="R229" s="40"/>
      <c r="S229" s="40"/>
      <c r="T229" s="76"/>
      <c r="AT229" s="22" t="s">
        <v>141</v>
      </c>
      <c r="AU229" s="22" t="s">
        <v>82</v>
      </c>
    </row>
    <row r="230" spans="2:65" s="12" customFormat="1" ht="13.5">
      <c r="B230" s="213"/>
      <c r="C230" s="214"/>
      <c r="D230" s="224" t="s">
        <v>143</v>
      </c>
      <c r="E230" s="226" t="s">
        <v>21</v>
      </c>
      <c r="F230" s="227" t="s">
        <v>379</v>
      </c>
      <c r="G230" s="214"/>
      <c r="H230" s="228">
        <v>24</v>
      </c>
      <c r="I230" s="218"/>
      <c r="J230" s="214"/>
      <c r="K230" s="214"/>
      <c r="L230" s="219"/>
      <c r="M230" s="220"/>
      <c r="N230" s="221"/>
      <c r="O230" s="221"/>
      <c r="P230" s="221"/>
      <c r="Q230" s="221"/>
      <c r="R230" s="221"/>
      <c r="S230" s="221"/>
      <c r="T230" s="222"/>
      <c r="AT230" s="223" t="s">
        <v>143</v>
      </c>
      <c r="AU230" s="223" t="s">
        <v>82</v>
      </c>
      <c r="AV230" s="12" t="s">
        <v>82</v>
      </c>
      <c r="AW230" s="12" t="s">
        <v>35</v>
      </c>
      <c r="AX230" s="12" t="s">
        <v>77</v>
      </c>
      <c r="AY230" s="223" t="s">
        <v>131</v>
      </c>
    </row>
    <row r="231" spans="2:65" s="1" customFormat="1" ht="22.5" customHeight="1">
      <c r="B231" s="39"/>
      <c r="C231" s="229" t="s">
        <v>380</v>
      </c>
      <c r="D231" s="229" t="s">
        <v>194</v>
      </c>
      <c r="E231" s="230" t="s">
        <v>381</v>
      </c>
      <c r="F231" s="231" t="s">
        <v>382</v>
      </c>
      <c r="G231" s="232" t="s">
        <v>137</v>
      </c>
      <c r="H231" s="233">
        <v>4</v>
      </c>
      <c r="I231" s="234"/>
      <c r="J231" s="235">
        <f>ROUND(I231*H231,2)</f>
        <v>0</v>
      </c>
      <c r="K231" s="231" t="s">
        <v>21</v>
      </c>
      <c r="L231" s="236"/>
      <c r="M231" s="237" t="s">
        <v>21</v>
      </c>
      <c r="N231" s="238" t="s">
        <v>43</v>
      </c>
      <c r="O231" s="40"/>
      <c r="P231" s="207">
        <f>O231*H231</f>
        <v>0</v>
      </c>
      <c r="Q231" s="207">
        <v>0</v>
      </c>
      <c r="R231" s="207">
        <f>Q231*H231</f>
        <v>0</v>
      </c>
      <c r="S231" s="207">
        <v>0</v>
      </c>
      <c r="T231" s="208">
        <f>S231*H231</f>
        <v>0</v>
      </c>
      <c r="AR231" s="22" t="s">
        <v>197</v>
      </c>
      <c r="AT231" s="22" t="s">
        <v>194</v>
      </c>
      <c r="AU231" s="22" t="s">
        <v>82</v>
      </c>
      <c r="AY231" s="22" t="s">
        <v>131</v>
      </c>
      <c r="BE231" s="209">
        <f>IF(N231="základní",J231,0)</f>
        <v>0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22" t="s">
        <v>82</v>
      </c>
      <c r="BK231" s="209">
        <f>ROUND(I231*H231,2)</f>
        <v>0</v>
      </c>
      <c r="BL231" s="22" t="s">
        <v>189</v>
      </c>
      <c r="BM231" s="22" t="s">
        <v>383</v>
      </c>
    </row>
    <row r="232" spans="2:65" s="1" customFormat="1" ht="27">
      <c r="B232" s="39"/>
      <c r="C232" s="61"/>
      <c r="D232" s="210" t="s">
        <v>141</v>
      </c>
      <c r="E232" s="61"/>
      <c r="F232" s="211" t="s">
        <v>157</v>
      </c>
      <c r="G232" s="61"/>
      <c r="H232" s="61"/>
      <c r="I232" s="166"/>
      <c r="J232" s="61"/>
      <c r="K232" s="61"/>
      <c r="L232" s="59"/>
      <c r="M232" s="212"/>
      <c r="N232" s="40"/>
      <c r="O232" s="40"/>
      <c r="P232" s="40"/>
      <c r="Q232" s="40"/>
      <c r="R232" s="40"/>
      <c r="S232" s="40"/>
      <c r="T232" s="76"/>
      <c r="AT232" s="22" t="s">
        <v>141</v>
      </c>
      <c r="AU232" s="22" t="s">
        <v>82</v>
      </c>
    </row>
    <row r="233" spans="2:65" s="12" customFormat="1" ht="13.5">
      <c r="B233" s="213"/>
      <c r="C233" s="214"/>
      <c r="D233" s="224" t="s">
        <v>143</v>
      </c>
      <c r="E233" s="226" t="s">
        <v>21</v>
      </c>
      <c r="F233" s="227" t="s">
        <v>384</v>
      </c>
      <c r="G233" s="214"/>
      <c r="H233" s="228">
        <v>4</v>
      </c>
      <c r="I233" s="218"/>
      <c r="J233" s="214"/>
      <c r="K233" s="214"/>
      <c r="L233" s="219"/>
      <c r="M233" s="220"/>
      <c r="N233" s="221"/>
      <c r="O233" s="221"/>
      <c r="P233" s="221"/>
      <c r="Q233" s="221"/>
      <c r="R233" s="221"/>
      <c r="S233" s="221"/>
      <c r="T233" s="222"/>
      <c r="AT233" s="223" t="s">
        <v>143</v>
      </c>
      <c r="AU233" s="223" t="s">
        <v>82</v>
      </c>
      <c r="AV233" s="12" t="s">
        <v>82</v>
      </c>
      <c r="AW233" s="12" t="s">
        <v>35</v>
      </c>
      <c r="AX233" s="12" t="s">
        <v>77</v>
      </c>
      <c r="AY233" s="223" t="s">
        <v>131</v>
      </c>
    </row>
    <row r="234" spans="2:65" s="1" customFormat="1" ht="22.5" customHeight="1">
      <c r="B234" s="39"/>
      <c r="C234" s="229" t="s">
        <v>385</v>
      </c>
      <c r="D234" s="229" t="s">
        <v>194</v>
      </c>
      <c r="E234" s="230" t="s">
        <v>386</v>
      </c>
      <c r="F234" s="231" t="s">
        <v>387</v>
      </c>
      <c r="G234" s="232" t="s">
        <v>137</v>
      </c>
      <c r="H234" s="233">
        <v>24</v>
      </c>
      <c r="I234" s="234"/>
      <c r="J234" s="235">
        <f>ROUND(I234*H234,2)</f>
        <v>0</v>
      </c>
      <c r="K234" s="231" t="s">
        <v>21</v>
      </c>
      <c r="L234" s="236"/>
      <c r="M234" s="237" t="s">
        <v>21</v>
      </c>
      <c r="N234" s="238" t="s">
        <v>43</v>
      </c>
      <c r="O234" s="40"/>
      <c r="P234" s="207">
        <f>O234*H234</f>
        <v>0</v>
      </c>
      <c r="Q234" s="207">
        <v>0</v>
      </c>
      <c r="R234" s="207">
        <f>Q234*H234</f>
        <v>0</v>
      </c>
      <c r="S234" s="207">
        <v>0</v>
      </c>
      <c r="T234" s="208">
        <f>S234*H234</f>
        <v>0</v>
      </c>
      <c r="AR234" s="22" t="s">
        <v>197</v>
      </c>
      <c r="AT234" s="22" t="s">
        <v>194</v>
      </c>
      <c r="AU234" s="22" t="s">
        <v>82</v>
      </c>
      <c r="AY234" s="22" t="s">
        <v>131</v>
      </c>
      <c r="BE234" s="209">
        <f>IF(N234="základní",J234,0)</f>
        <v>0</v>
      </c>
      <c r="BF234" s="209">
        <f>IF(N234="snížená",J234,0)</f>
        <v>0</v>
      </c>
      <c r="BG234" s="209">
        <f>IF(N234="zákl. přenesená",J234,0)</f>
        <v>0</v>
      </c>
      <c r="BH234" s="209">
        <f>IF(N234="sníž. přenesená",J234,0)</f>
        <v>0</v>
      </c>
      <c r="BI234" s="209">
        <f>IF(N234="nulová",J234,0)</f>
        <v>0</v>
      </c>
      <c r="BJ234" s="22" t="s">
        <v>82</v>
      </c>
      <c r="BK234" s="209">
        <f>ROUND(I234*H234,2)</f>
        <v>0</v>
      </c>
      <c r="BL234" s="22" t="s">
        <v>189</v>
      </c>
      <c r="BM234" s="22" t="s">
        <v>388</v>
      </c>
    </row>
    <row r="235" spans="2:65" s="1" customFormat="1" ht="27">
      <c r="B235" s="39"/>
      <c r="C235" s="61"/>
      <c r="D235" s="210" t="s">
        <v>141</v>
      </c>
      <c r="E235" s="61"/>
      <c r="F235" s="211" t="s">
        <v>191</v>
      </c>
      <c r="G235" s="61"/>
      <c r="H235" s="61"/>
      <c r="I235" s="166"/>
      <c r="J235" s="61"/>
      <c r="K235" s="61"/>
      <c r="L235" s="59"/>
      <c r="M235" s="212"/>
      <c r="N235" s="40"/>
      <c r="O235" s="40"/>
      <c r="P235" s="40"/>
      <c r="Q235" s="40"/>
      <c r="R235" s="40"/>
      <c r="S235" s="40"/>
      <c r="T235" s="76"/>
      <c r="AT235" s="22" t="s">
        <v>141</v>
      </c>
      <c r="AU235" s="22" t="s">
        <v>82</v>
      </c>
    </row>
    <row r="236" spans="2:65" s="12" customFormat="1" ht="13.5">
      <c r="B236" s="213"/>
      <c r="C236" s="214"/>
      <c r="D236" s="224" t="s">
        <v>143</v>
      </c>
      <c r="E236" s="226" t="s">
        <v>21</v>
      </c>
      <c r="F236" s="227" t="s">
        <v>379</v>
      </c>
      <c r="G236" s="214"/>
      <c r="H236" s="228">
        <v>24</v>
      </c>
      <c r="I236" s="218"/>
      <c r="J236" s="214"/>
      <c r="K236" s="214"/>
      <c r="L236" s="219"/>
      <c r="M236" s="220"/>
      <c r="N236" s="221"/>
      <c r="O236" s="221"/>
      <c r="P236" s="221"/>
      <c r="Q236" s="221"/>
      <c r="R236" s="221"/>
      <c r="S236" s="221"/>
      <c r="T236" s="222"/>
      <c r="AT236" s="223" t="s">
        <v>143</v>
      </c>
      <c r="AU236" s="223" t="s">
        <v>82</v>
      </c>
      <c r="AV236" s="12" t="s">
        <v>82</v>
      </c>
      <c r="AW236" s="12" t="s">
        <v>35</v>
      </c>
      <c r="AX236" s="12" t="s">
        <v>77</v>
      </c>
      <c r="AY236" s="223" t="s">
        <v>131</v>
      </c>
    </row>
    <row r="237" spans="2:65" s="1" customFormat="1" ht="22.5" customHeight="1">
      <c r="B237" s="39"/>
      <c r="C237" s="229" t="s">
        <v>389</v>
      </c>
      <c r="D237" s="229" t="s">
        <v>194</v>
      </c>
      <c r="E237" s="230" t="s">
        <v>390</v>
      </c>
      <c r="F237" s="231" t="s">
        <v>391</v>
      </c>
      <c r="G237" s="232" t="s">
        <v>137</v>
      </c>
      <c r="H237" s="233">
        <v>56</v>
      </c>
      <c r="I237" s="234"/>
      <c r="J237" s="235">
        <f>ROUND(I237*H237,2)</f>
        <v>0</v>
      </c>
      <c r="K237" s="231" t="s">
        <v>21</v>
      </c>
      <c r="L237" s="236"/>
      <c r="M237" s="237" t="s">
        <v>21</v>
      </c>
      <c r="N237" s="238" t="s">
        <v>43</v>
      </c>
      <c r="O237" s="40"/>
      <c r="P237" s="207">
        <f>O237*H237</f>
        <v>0</v>
      </c>
      <c r="Q237" s="207">
        <v>0</v>
      </c>
      <c r="R237" s="207">
        <f>Q237*H237</f>
        <v>0</v>
      </c>
      <c r="S237" s="207">
        <v>0</v>
      </c>
      <c r="T237" s="208">
        <f>S237*H237</f>
        <v>0</v>
      </c>
      <c r="AR237" s="22" t="s">
        <v>197</v>
      </c>
      <c r="AT237" s="22" t="s">
        <v>194</v>
      </c>
      <c r="AU237" s="22" t="s">
        <v>82</v>
      </c>
      <c r="AY237" s="22" t="s">
        <v>131</v>
      </c>
      <c r="BE237" s="209">
        <f>IF(N237="základní",J237,0)</f>
        <v>0</v>
      </c>
      <c r="BF237" s="209">
        <f>IF(N237="snížená",J237,0)</f>
        <v>0</v>
      </c>
      <c r="BG237" s="209">
        <f>IF(N237="zákl. přenesená",J237,0)</f>
        <v>0</v>
      </c>
      <c r="BH237" s="209">
        <f>IF(N237="sníž. přenesená",J237,0)</f>
        <v>0</v>
      </c>
      <c r="BI237" s="209">
        <f>IF(N237="nulová",J237,0)</f>
        <v>0</v>
      </c>
      <c r="BJ237" s="22" t="s">
        <v>82</v>
      </c>
      <c r="BK237" s="209">
        <f>ROUND(I237*H237,2)</f>
        <v>0</v>
      </c>
      <c r="BL237" s="22" t="s">
        <v>189</v>
      </c>
      <c r="BM237" s="22" t="s">
        <v>392</v>
      </c>
    </row>
    <row r="238" spans="2:65" s="1" customFormat="1" ht="27">
      <c r="B238" s="39"/>
      <c r="C238" s="61"/>
      <c r="D238" s="210" t="s">
        <v>141</v>
      </c>
      <c r="E238" s="61"/>
      <c r="F238" s="211" t="s">
        <v>191</v>
      </c>
      <c r="G238" s="61"/>
      <c r="H238" s="61"/>
      <c r="I238" s="166"/>
      <c r="J238" s="61"/>
      <c r="K238" s="61"/>
      <c r="L238" s="59"/>
      <c r="M238" s="212"/>
      <c r="N238" s="40"/>
      <c r="O238" s="40"/>
      <c r="P238" s="40"/>
      <c r="Q238" s="40"/>
      <c r="R238" s="40"/>
      <c r="S238" s="40"/>
      <c r="T238" s="76"/>
      <c r="AT238" s="22" t="s">
        <v>141</v>
      </c>
      <c r="AU238" s="22" t="s">
        <v>82</v>
      </c>
    </row>
    <row r="239" spans="2:65" s="12" customFormat="1" ht="13.5">
      <c r="B239" s="213"/>
      <c r="C239" s="214"/>
      <c r="D239" s="224" t="s">
        <v>143</v>
      </c>
      <c r="E239" s="226" t="s">
        <v>21</v>
      </c>
      <c r="F239" s="227" t="s">
        <v>307</v>
      </c>
      <c r="G239" s="214"/>
      <c r="H239" s="228">
        <v>56</v>
      </c>
      <c r="I239" s="218"/>
      <c r="J239" s="214"/>
      <c r="K239" s="214"/>
      <c r="L239" s="219"/>
      <c r="M239" s="220"/>
      <c r="N239" s="221"/>
      <c r="O239" s="221"/>
      <c r="P239" s="221"/>
      <c r="Q239" s="221"/>
      <c r="R239" s="221"/>
      <c r="S239" s="221"/>
      <c r="T239" s="222"/>
      <c r="AT239" s="223" t="s">
        <v>143</v>
      </c>
      <c r="AU239" s="223" t="s">
        <v>82</v>
      </c>
      <c r="AV239" s="12" t="s">
        <v>82</v>
      </c>
      <c r="AW239" s="12" t="s">
        <v>35</v>
      </c>
      <c r="AX239" s="12" t="s">
        <v>77</v>
      </c>
      <c r="AY239" s="223" t="s">
        <v>131</v>
      </c>
    </row>
    <row r="240" spans="2:65" s="1" customFormat="1" ht="22.5" customHeight="1">
      <c r="B240" s="39"/>
      <c r="C240" s="198" t="s">
        <v>393</v>
      </c>
      <c r="D240" s="198" t="s">
        <v>134</v>
      </c>
      <c r="E240" s="199" t="s">
        <v>394</v>
      </c>
      <c r="F240" s="200" t="s">
        <v>395</v>
      </c>
      <c r="G240" s="201" t="s">
        <v>137</v>
      </c>
      <c r="H240" s="202">
        <v>2</v>
      </c>
      <c r="I240" s="203"/>
      <c r="J240" s="204">
        <f>ROUND(I240*H240,2)</f>
        <v>0</v>
      </c>
      <c r="K240" s="200" t="s">
        <v>138</v>
      </c>
      <c r="L240" s="59"/>
      <c r="M240" s="205" t="s">
        <v>21</v>
      </c>
      <c r="N240" s="206" t="s">
        <v>43</v>
      </c>
      <c r="O240" s="40"/>
      <c r="P240" s="207">
        <f>O240*H240</f>
        <v>0</v>
      </c>
      <c r="Q240" s="207">
        <v>5.0000000000000001E-4</v>
      </c>
      <c r="R240" s="207">
        <f>Q240*H240</f>
        <v>1E-3</v>
      </c>
      <c r="S240" s="207">
        <v>0</v>
      </c>
      <c r="T240" s="208">
        <f>S240*H240</f>
        <v>0</v>
      </c>
      <c r="AR240" s="22" t="s">
        <v>189</v>
      </c>
      <c r="AT240" s="22" t="s">
        <v>134</v>
      </c>
      <c r="AU240" s="22" t="s">
        <v>82</v>
      </c>
      <c r="AY240" s="22" t="s">
        <v>131</v>
      </c>
      <c r="BE240" s="209">
        <f>IF(N240="základní",J240,0)</f>
        <v>0</v>
      </c>
      <c r="BF240" s="209">
        <f>IF(N240="snížená",J240,0)</f>
        <v>0</v>
      </c>
      <c r="BG240" s="209">
        <f>IF(N240="zákl. přenesená",J240,0)</f>
        <v>0</v>
      </c>
      <c r="BH240" s="209">
        <f>IF(N240="sníž. přenesená",J240,0)</f>
        <v>0</v>
      </c>
      <c r="BI240" s="209">
        <f>IF(N240="nulová",J240,0)</f>
        <v>0</v>
      </c>
      <c r="BJ240" s="22" t="s">
        <v>82</v>
      </c>
      <c r="BK240" s="209">
        <f>ROUND(I240*H240,2)</f>
        <v>0</v>
      </c>
      <c r="BL240" s="22" t="s">
        <v>189</v>
      </c>
      <c r="BM240" s="22" t="s">
        <v>396</v>
      </c>
    </row>
    <row r="241" spans="2:65" s="1" customFormat="1" ht="27">
      <c r="B241" s="39"/>
      <c r="C241" s="61"/>
      <c r="D241" s="224" t="s">
        <v>141</v>
      </c>
      <c r="E241" s="61"/>
      <c r="F241" s="225" t="s">
        <v>142</v>
      </c>
      <c r="G241" s="61"/>
      <c r="H241" s="61"/>
      <c r="I241" s="166"/>
      <c r="J241" s="61"/>
      <c r="K241" s="61"/>
      <c r="L241" s="59"/>
      <c r="M241" s="212"/>
      <c r="N241" s="40"/>
      <c r="O241" s="40"/>
      <c r="P241" s="40"/>
      <c r="Q241" s="40"/>
      <c r="R241" s="40"/>
      <c r="S241" s="40"/>
      <c r="T241" s="76"/>
      <c r="AT241" s="22" t="s">
        <v>141</v>
      </c>
      <c r="AU241" s="22" t="s">
        <v>82</v>
      </c>
    </row>
    <row r="242" spans="2:65" s="1" customFormat="1" ht="31.5" customHeight="1">
      <c r="B242" s="39"/>
      <c r="C242" s="198" t="s">
        <v>397</v>
      </c>
      <c r="D242" s="198" t="s">
        <v>134</v>
      </c>
      <c r="E242" s="199" t="s">
        <v>398</v>
      </c>
      <c r="F242" s="200" t="s">
        <v>399</v>
      </c>
      <c r="G242" s="201" t="s">
        <v>251</v>
      </c>
      <c r="H242" s="239"/>
      <c r="I242" s="203"/>
      <c r="J242" s="204">
        <f>ROUND(I242*H242,2)</f>
        <v>0</v>
      </c>
      <c r="K242" s="200" t="s">
        <v>138</v>
      </c>
      <c r="L242" s="59"/>
      <c r="M242" s="205" t="s">
        <v>21</v>
      </c>
      <c r="N242" s="206" t="s">
        <v>43</v>
      </c>
      <c r="O242" s="40"/>
      <c r="P242" s="207">
        <f>O242*H242</f>
        <v>0</v>
      </c>
      <c r="Q242" s="207">
        <v>0</v>
      </c>
      <c r="R242" s="207">
        <f>Q242*H242</f>
        <v>0</v>
      </c>
      <c r="S242" s="207">
        <v>0</v>
      </c>
      <c r="T242" s="208">
        <f>S242*H242</f>
        <v>0</v>
      </c>
      <c r="AR242" s="22" t="s">
        <v>189</v>
      </c>
      <c r="AT242" s="22" t="s">
        <v>134</v>
      </c>
      <c r="AU242" s="22" t="s">
        <v>82</v>
      </c>
      <c r="AY242" s="22" t="s">
        <v>131</v>
      </c>
      <c r="BE242" s="209">
        <f>IF(N242="základní",J242,0)</f>
        <v>0</v>
      </c>
      <c r="BF242" s="209">
        <f>IF(N242="snížená",J242,0)</f>
        <v>0</v>
      </c>
      <c r="BG242" s="209">
        <f>IF(N242="zákl. přenesená",J242,0)</f>
        <v>0</v>
      </c>
      <c r="BH242" s="209">
        <f>IF(N242="sníž. přenesená",J242,0)</f>
        <v>0</v>
      </c>
      <c r="BI242" s="209">
        <f>IF(N242="nulová",J242,0)</f>
        <v>0</v>
      </c>
      <c r="BJ242" s="22" t="s">
        <v>82</v>
      </c>
      <c r="BK242" s="209">
        <f>ROUND(I242*H242,2)</f>
        <v>0</v>
      </c>
      <c r="BL242" s="22" t="s">
        <v>189</v>
      </c>
      <c r="BM242" s="22" t="s">
        <v>400</v>
      </c>
    </row>
    <row r="243" spans="2:65" s="11" customFormat="1" ht="29.85" customHeight="1">
      <c r="B243" s="181"/>
      <c r="C243" s="182"/>
      <c r="D243" s="195" t="s">
        <v>70</v>
      </c>
      <c r="E243" s="196" t="s">
        <v>401</v>
      </c>
      <c r="F243" s="196" t="s">
        <v>402</v>
      </c>
      <c r="G243" s="182"/>
      <c r="H243" s="182"/>
      <c r="I243" s="185"/>
      <c r="J243" s="197">
        <f>BK243</f>
        <v>0</v>
      </c>
      <c r="K243" s="182"/>
      <c r="L243" s="187"/>
      <c r="M243" s="188"/>
      <c r="N243" s="189"/>
      <c r="O243" s="189"/>
      <c r="P243" s="190">
        <f>SUM(P244:P299)</f>
        <v>0</v>
      </c>
      <c r="Q243" s="189"/>
      <c r="R243" s="190">
        <f>SUM(R244:R299)</f>
        <v>1.6000000000000001E-3</v>
      </c>
      <c r="S243" s="189"/>
      <c r="T243" s="191">
        <f>SUM(T244:T299)</f>
        <v>0.49860000000000004</v>
      </c>
      <c r="AR243" s="192" t="s">
        <v>82</v>
      </c>
      <c r="AT243" s="193" t="s">
        <v>70</v>
      </c>
      <c r="AU243" s="193" t="s">
        <v>77</v>
      </c>
      <c r="AY243" s="192" t="s">
        <v>131</v>
      </c>
      <c r="BK243" s="194">
        <f>SUM(BK244:BK299)</f>
        <v>0</v>
      </c>
    </row>
    <row r="244" spans="2:65" s="1" customFormat="1" ht="31.5" customHeight="1">
      <c r="B244" s="39"/>
      <c r="C244" s="198" t="s">
        <v>403</v>
      </c>
      <c r="D244" s="198" t="s">
        <v>134</v>
      </c>
      <c r="E244" s="199" t="s">
        <v>404</v>
      </c>
      <c r="F244" s="200" t="s">
        <v>405</v>
      </c>
      <c r="G244" s="201" t="s">
        <v>137</v>
      </c>
      <c r="H244" s="202">
        <v>28</v>
      </c>
      <c r="I244" s="203"/>
      <c r="J244" s="204">
        <f>ROUND(I244*H244,2)</f>
        <v>0</v>
      </c>
      <c r="K244" s="200" t="s">
        <v>138</v>
      </c>
      <c r="L244" s="59"/>
      <c r="M244" s="205" t="s">
        <v>21</v>
      </c>
      <c r="N244" s="206" t="s">
        <v>43</v>
      </c>
      <c r="O244" s="40"/>
      <c r="P244" s="207">
        <f>O244*H244</f>
        <v>0</v>
      </c>
      <c r="Q244" s="207">
        <v>0</v>
      </c>
      <c r="R244" s="207">
        <f>Q244*H244</f>
        <v>0</v>
      </c>
      <c r="S244" s="207">
        <v>0</v>
      </c>
      <c r="T244" s="208">
        <f>S244*H244</f>
        <v>0</v>
      </c>
      <c r="AR244" s="22" t="s">
        <v>189</v>
      </c>
      <c r="AT244" s="22" t="s">
        <v>134</v>
      </c>
      <c r="AU244" s="22" t="s">
        <v>82</v>
      </c>
      <c r="AY244" s="22" t="s">
        <v>131</v>
      </c>
      <c r="BE244" s="209">
        <f>IF(N244="základní",J244,0)</f>
        <v>0</v>
      </c>
      <c r="BF244" s="209">
        <f>IF(N244="snížená",J244,0)</f>
        <v>0</v>
      </c>
      <c r="BG244" s="209">
        <f>IF(N244="zákl. přenesená",J244,0)</f>
        <v>0</v>
      </c>
      <c r="BH244" s="209">
        <f>IF(N244="sníž. přenesená",J244,0)</f>
        <v>0</v>
      </c>
      <c r="BI244" s="209">
        <f>IF(N244="nulová",J244,0)</f>
        <v>0</v>
      </c>
      <c r="BJ244" s="22" t="s">
        <v>82</v>
      </c>
      <c r="BK244" s="209">
        <f>ROUND(I244*H244,2)</f>
        <v>0</v>
      </c>
      <c r="BL244" s="22" t="s">
        <v>189</v>
      </c>
      <c r="BM244" s="22" t="s">
        <v>406</v>
      </c>
    </row>
    <row r="245" spans="2:65" s="1" customFormat="1" ht="27">
      <c r="B245" s="39"/>
      <c r="C245" s="61"/>
      <c r="D245" s="210" t="s">
        <v>141</v>
      </c>
      <c r="E245" s="61"/>
      <c r="F245" s="211" t="s">
        <v>191</v>
      </c>
      <c r="G245" s="61"/>
      <c r="H245" s="61"/>
      <c r="I245" s="166"/>
      <c r="J245" s="61"/>
      <c r="K245" s="61"/>
      <c r="L245" s="59"/>
      <c r="M245" s="212"/>
      <c r="N245" s="40"/>
      <c r="O245" s="40"/>
      <c r="P245" s="40"/>
      <c r="Q245" s="40"/>
      <c r="R245" s="40"/>
      <c r="S245" s="40"/>
      <c r="T245" s="76"/>
      <c r="AT245" s="22" t="s">
        <v>141</v>
      </c>
      <c r="AU245" s="22" t="s">
        <v>82</v>
      </c>
    </row>
    <row r="246" spans="2:65" s="12" customFormat="1" ht="13.5">
      <c r="B246" s="213"/>
      <c r="C246" s="214"/>
      <c r="D246" s="224" t="s">
        <v>143</v>
      </c>
      <c r="E246" s="226" t="s">
        <v>21</v>
      </c>
      <c r="F246" s="227" t="s">
        <v>374</v>
      </c>
      <c r="G246" s="214"/>
      <c r="H246" s="228">
        <v>28</v>
      </c>
      <c r="I246" s="218"/>
      <c r="J246" s="214"/>
      <c r="K246" s="214"/>
      <c r="L246" s="219"/>
      <c r="M246" s="220"/>
      <c r="N246" s="221"/>
      <c r="O246" s="221"/>
      <c r="P246" s="221"/>
      <c r="Q246" s="221"/>
      <c r="R246" s="221"/>
      <c r="S246" s="221"/>
      <c r="T246" s="222"/>
      <c r="AT246" s="223" t="s">
        <v>143</v>
      </c>
      <c r="AU246" s="223" t="s">
        <v>82</v>
      </c>
      <c r="AV246" s="12" t="s">
        <v>82</v>
      </c>
      <c r="AW246" s="12" t="s">
        <v>35</v>
      </c>
      <c r="AX246" s="12" t="s">
        <v>77</v>
      </c>
      <c r="AY246" s="223" t="s">
        <v>131</v>
      </c>
    </row>
    <row r="247" spans="2:65" s="1" customFormat="1" ht="22.5" customHeight="1">
      <c r="B247" s="39"/>
      <c r="C247" s="198" t="s">
        <v>407</v>
      </c>
      <c r="D247" s="198" t="s">
        <v>134</v>
      </c>
      <c r="E247" s="199" t="s">
        <v>408</v>
      </c>
      <c r="F247" s="200" t="s">
        <v>409</v>
      </c>
      <c r="G247" s="201" t="s">
        <v>137</v>
      </c>
      <c r="H247" s="202">
        <v>20</v>
      </c>
      <c r="I247" s="203"/>
      <c r="J247" s="204">
        <f>ROUND(I247*H247,2)</f>
        <v>0</v>
      </c>
      <c r="K247" s="200" t="s">
        <v>138</v>
      </c>
      <c r="L247" s="59"/>
      <c r="M247" s="205" t="s">
        <v>21</v>
      </c>
      <c r="N247" s="206" t="s">
        <v>43</v>
      </c>
      <c r="O247" s="40"/>
      <c r="P247" s="207">
        <f>O247*H247</f>
        <v>0</v>
      </c>
      <c r="Q247" s="207">
        <v>8.0000000000000007E-5</v>
      </c>
      <c r="R247" s="207">
        <f>Q247*H247</f>
        <v>1.6000000000000001E-3</v>
      </c>
      <c r="S247" s="207">
        <v>2.4930000000000001E-2</v>
      </c>
      <c r="T247" s="208">
        <f>S247*H247</f>
        <v>0.49860000000000004</v>
      </c>
      <c r="AR247" s="22" t="s">
        <v>189</v>
      </c>
      <c r="AT247" s="22" t="s">
        <v>134</v>
      </c>
      <c r="AU247" s="22" t="s">
        <v>82</v>
      </c>
      <c r="AY247" s="22" t="s">
        <v>131</v>
      </c>
      <c r="BE247" s="209">
        <f>IF(N247="základní",J247,0)</f>
        <v>0</v>
      </c>
      <c r="BF247" s="209">
        <f>IF(N247="snížená",J247,0)</f>
        <v>0</v>
      </c>
      <c r="BG247" s="209">
        <f>IF(N247="zákl. přenesená",J247,0)</f>
        <v>0</v>
      </c>
      <c r="BH247" s="209">
        <f>IF(N247="sníž. přenesená",J247,0)</f>
        <v>0</v>
      </c>
      <c r="BI247" s="209">
        <f>IF(N247="nulová",J247,0)</f>
        <v>0</v>
      </c>
      <c r="BJ247" s="22" t="s">
        <v>82</v>
      </c>
      <c r="BK247" s="209">
        <f>ROUND(I247*H247,2)</f>
        <v>0</v>
      </c>
      <c r="BL247" s="22" t="s">
        <v>189</v>
      </c>
      <c r="BM247" s="22" t="s">
        <v>410</v>
      </c>
    </row>
    <row r="248" spans="2:65" s="1" customFormat="1" ht="27">
      <c r="B248" s="39"/>
      <c r="C248" s="61"/>
      <c r="D248" s="210" t="s">
        <v>141</v>
      </c>
      <c r="E248" s="61"/>
      <c r="F248" s="211" t="s">
        <v>157</v>
      </c>
      <c r="G248" s="61"/>
      <c r="H248" s="61"/>
      <c r="I248" s="166"/>
      <c r="J248" s="61"/>
      <c r="K248" s="61"/>
      <c r="L248" s="59"/>
      <c r="M248" s="212"/>
      <c r="N248" s="40"/>
      <c r="O248" s="40"/>
      <c r="P248" s="40"/>
      <c r="Q248" s="40"/>
      <c r="R248" s="40"/>
      <c r="S248" s="40"/>
      <c r="T248" s="76"/>
      <c r="AT248" s="22" t="s">
        <v>141</v>
      </c>
      <c r="AU248" s="22" t="s">
        <v>82</v>
      </c>
    </row>
    <row r="249" spans="2:65" s="12" customFormat="1" ht="13.5">
      <c r="B249" s="213"/>
      <c r="C249" s="214"/>
      <c r="D249" s="224" t="s">
        <v>143</v>
      </c>
      <c r="E249" s="226" t="s">
        <v>21</v>
      </c>
      <c r="F249" s="227" t="s">
        <v>411</v>
      </c>
      <c r="G249" s="214"/>
      <c r="H249" s="228">
        <v>20</v>
      </c>
      <c r="I249" s="218"/>
      <c r="J249" s="214"/>
      <c r="K249" s="214"/>
      <c r="L249" s="219"/>
      <c r="M249" s="220"/>
      <c r="N249" s="221"/>
      <c r="O249" s="221"/>
      <c r="P249" s="221"/>
      <c r="Q249" s="221"/>
      <c r="R249" s="221"/>
      <c r="S249" s="221"/>
      <c r="T249" s="222"/>
      <c r="AT249" s="223" t="s">
        <v>143</v>
      </c>
      <c r="AU249" s="223" t="s">
        <v>82</v>
      </c>
      <c r="AV249" s="12" t="s">
        <v>82</v>
      </c>
      <c r="AW249" s="12" t="s">
        <v>35</v>
      </c>
      <c r="AX249" s="12" t="s">
        <v>77</v>
      </c>
      <c r="AY249" s="223" t="s">
        <v>131</v>
      </c>
    </row>
    <row r="250" spans="2:65" s="1" customFormat="1" ht="22.5" customHeight="1">
      <c r="B250" s="39"/>
      <c r="C250" s="198" t="s">
        <v>412</v>
      </c>
      <c r="D250" s="198" t="s">
        <v>134</v>
      </c>
      <c r="E250" s="199" t="s">
        <v>413</v>
      </c>
      <c r="F250" s="200" t="s">
        <v>414</v>
      </c>
      <c r="G250" s="201" t="s">
        <v>137</v>
      </c>
      <c r="H250" s="202">
        <v>24</v>
      </c>
      <c r="I250" s="203"/>
      <c r="J250" s="204">
        <f>ROUND(I250*H250,2)</f>
        <v>0</v>
      </c>
      <c r="K250" s="200" t="s">
        <v>138</v>
      </c>
      <c r="L250" s="59"/>
      <c r="M250" s="205" t="s">
        <v>21</v>
      </c>
      <c r="N250" s="206" t="s">
        <v>43</v>
      </c>
      <c r="O250" s="40"/>
      <c r="P250" s="207">
        <f>O250*H250</f>
        <v>0</v>
      </c>
      <c r="Q250" s="207">
        <v>0</v>
      </c>
      <c r="R250" s="207">
        <f>Q250*H250</f>
        <v>0</v>
      </c>
      <c r="S250" s="207">
        <v>0</v>
      </c>
      <c r="T250" s="208">
        <f>S250*H250</f>
        <v>0</v>
      </c>
      <c r="AR250" s="22" t="s">
        <v>189</v>
      </c>
      <c r="AT250" s="22" t="s">
        <v>134</v>
      </c>
      <c r="AU250" s="22" t="s">
        <v>82</v>
      </c>
      <c r="AY250" s="22" t="s">
        <v>131</v>
      </c>
      <c r="BE250" s="209">
        <f>IF(N250="základní",J250,0)</f>
        <v>0</v>
      </c>
      <c r="BF250" s="209">
        <f>IF(N250="snížená",J250,0)</f>
        <v>0</v>
      </c>
      <c r="BG250" s="209">
        <f>IF(N250="zákl. přenesená",J250,0)</f>
        <v>0</v>
      </c>
      <c r="BH250" s="209">
        <f>IF(N250="sníž. přenesená",J250,0)</f>
        <v>0</v>
      </c>
      <c r="BI250" s="209">
        <f>IF(N250="nulová",J250,0)</f>
        <v>0</v>
      </c>
      <c r="BJ250" s="22" t="s">
        <v>82</v>
      </c>
      <c r="BK250" s="209">
        <f>ROUND(I250*H250,2)</f>
        <v>0</v>
      </c>
      <c r="BL250" s="22" t="s">
        <v>189</v>
      </c>
      <c r="BM250" s="22" t="s">
        <v>415</v>
      </c>
    </row>
    <row r="251" spans="2:65" s="1" customFormat="1" ht="27">
      <c r="B251" s="39"/>
      <c r="C251" s="61"/>
      <c r="D251" s="210" t="s">
        <v>141</v>
      </c>
      <c r="E251" s="61"/>
      <c r="F251" s="211" t="s">
        <v>191</v>
      </c>
      <c r="G251" s="61"/>
      <c r="H251" s="61"/>
      <c r="I251" s="166"/>
      <c r="J251" s="61"/>
      <c r="K251" s="61"/>
      <c r="L251" s="59"/>
      <c r="M251" s="212"/>
      <c r="N251" s="40"/>
      <c r="O251" s="40"/>
      <c r="P251" s="40"/>
      <c r="Q251" s="40"/>
      <c r="R251" s="40"/>
      <c r="S251" s="40"/>
      <c r="T251" s="76"/>
      <c r="AT251" s="22" t="s">
        <v>141</v>
      </c>
      <c r="AU251" s="22" t="s">
        <v>82</v>
      </c>
    </row>
    <row r="252" spans="2:65" s="12" customFormat="1" ht="13.5">
      <c r="B252" s="213"/>
      <c r="C252" s="214"/>
      <c r="D252" s="224" t="s">
        <v>143</v>
      </c>
      <c r="E252" s="226" t="s">
        <v>21</v>
      </c>
      <c r="F252" s="227" t="s">
        <v>379</v>
      </c>
      <c r="G252" s="214"/>
      <c r="H252" s="228">
        <v>24</v>
      </c>
      <c r="I252" s="218"/>
      <c r="J252" s="214"/>
      <c r="K252" s="214"/>
      <c r="L252" s="219"/>
      <c r="M252" s="220"/>
      <c r="N252" s="221"/>
      <c r="O252" s="221"/>
      <c r="P252" s="221"/>
      <c r="Q252" s="221"/>
      <c r="R252" s="221"/>
      <c r="S252" s="221"/>
      <c r="T252" s="222"/>
      <c r="AT252" s="223" t="s">
        <v>143</v>
      </c>
      <c r="AU252" s="223" t="s">
        <v>82</v>
      </c>
      <c r="AV252" s="12" t="s">
        <v>82</v>
      </c>
      <c r="AW252" s="12" t="s">
        <v>35</v>
      </c>
      <c r="AX252" s="12" t="s">
        <v>77</v>
      </c>
      <c r="AY252" s="223" t="s">
        <v>131</v>
      </c>
    </row>
    <row r="253" spans="2:65" s="1" customFormat="1" ht="22.5" customHeight="1">
      <c r="B253" s="39"/>
      <c r="C253" s="229" t="s">
        <v>416</v>
      </c>
      <c r="D253" s="229" t="s">
        <v>194</v>
      </c>
      <c r="E253" s="230" t="s">
        <v>417</v>
      </c>
      <c r="F253" s="231" t="s">
        <v>418</v>
      </c>
      <c r="G253" s="232" t="s">
        <v>137</v>
      </c>
      <c r="H253" s="233">
        <v>1</v>
      </c>
      <c r="I253" s="234"/>
      <c r="J253" s="235">
        <f>ROUND(I253*H253,2)</f>
        <v>0</v>
      </c>
      <c r="K253" s="231" t="s">
        <v>21</v>
      </c>
      <c r="L253" s="236"/>
      <c r="M253" s="237" t="s">
        <v>21</v>
      </c>
      <c r="N253" s="238" t="s">
        <v>43</v>
      </c>
      <c r="O253" s="40"/>
      <c r="P253" s="207">
        <f>O253*H253</f>
        <v>0</v>
      </c>
      <c r="Q253" s="207">
        <v>0</v>
      </c>
      <c r="R253" s="207">
        <f>Q253*H253</f>
        <v>0</v>
      </c>
      <c r="S253" s="207">
        <v>0</v>
      </c>
      <c r="T253" s="208">
        <f>S253*H253</f>
        <v>0</v>
      </c>
      <c r="AR253" s="22" t="s">
        <v>197</v>
      </c>
      <c r="AT253" s="22" t="s">
        <v>194</v>
      </c>
      <c r="AU253" s="22" t="s">
        <v>82</v>
      </c>
      <c r="AY253" s="22" t="s">
        <v>131</v>
      </c>
      <c r="BE253" s="209">
        <f>IF(N253="základní",J253,0)</f>
        <v>0</v>
      </c>
      <c r="BF253" s="209">
        <f>IF(N253="snížená",J253,0)</f>
        <v>0</v>
      </c>
      <c r="BG253" s="209">
        <f>IF(N253="zákl. přenesená",J253,0)</f>
        <v>0</v>
      </c>
      <c r="BH253" s="209">
        <f>IF(N253="sníž. přenesená",J253,0)</f>
        <v>0</v>
      </c>
      <c r="BI253" s="209">
        <f>IF(N253="nulová",J253,0)</f>
        <v>0</v>
      </c>
      <c r="BJ253" s="22" t="s">
        <v>82</v>
      </c>
      <c r="BK253" s="209">
        <f>ROUND(I253*H253,2)</f>
        <v>0</v>
      </c>
      <c r="BL253" s="22" t="s">
        <v>189</v>
      </c>
      <c r="BM253" s="22" t="s">
        <v>419</v>
      </c>
    </row>
    <row r="254" spans="2:65" s="1" customFormat="1" ht="27">
      <c r="B254" s="39"/>
      <c r="C254" s="61"/>
      <c r="D254" s="224" t="s">
        <v>141</v>
      </c>
      <c r="E254" s="61"/>
      <c r="F254" s="225" t="s">
        <v>420</v>
      </c>
      <c r="G254" s="61"/>
      <c r="H254" s="61"/>
      <c r="I254" s="166"/>
      <c r="J254" s="61"/>
      <c r="K254" s="61"/>
      <c r="L254" s="59"/>
      <c r="M254" s="212"/>
      <c r="N254" s="40"/>
      <c r="O254" s="40"/>
      <c r="P254" s="40"/>
      <c r="Q254" s="40"/>
      <c r="R254" s="40"/>
      <c r="S254" s="40"/>
      <c r="T254" s="76"/>
      <c r="AT254" s="22" t="s">
        <v>141</v>
      </c>
      <c r="AU254" s="22" t="s">
        <v>82</v>
      </c>
    </row>
    <row r="255" spans="2:65" s="1" customFormat="1" ht="22.5" customHeight="1">
      <c r="B255" s="39"/>
      <c r="C255" s="229" t="s">
        <v>421</v>
      </c>
      <c r="D255" s="229" t="s">
        <v>194</v>
      </c>
      <c r="E255" s="230" t="s">
        <v>422</v>
      </c>
      <c r="F255" s="231" t="s">
        <v>423</v>
      </c>
      <c r="G255" s="232" t="s">
        <v>137</v>
      </c>
      <c r="H255" s="233">
        <v>5</v>
      </c>
      <c r="I255" s="234"/>
      <c r="J255" s="235">
        <f>ROUND(I255*H255,2)</f>
        <v>0</v>
      </c>
      <c r="K255" s="231" t="s">
        <v>21</v>
      </c>
      <c r="L255" s="236"/>
      <c r="M255" s="237" t="s">
        <v>21</v>
      </c>
      <c r="N255" s="238" t="s">
        <v>43</v>
      </c>
      <c r="O255" s="40"/>
      <c r="P255" s="207">
        <f>O255*H255</f>
        <v>0</v>
      </c>
      <c r="Q255" s="207">
        <v>0</v>
      </c>
      <c r="R255" s="207">
        <f>Q255*H255</f>
        <v>0</v>
      </c>
      <c r="S255" s="207">
        <v>0</v>
      </c>
      <c r="T255" s="208">
        <f>S255*H255</f>
        <v>0</v>
      </c>
      <c r="AR255" s="22" t="s">
        <v>197</v>
      </c>
      <c r="AT255" s="22" t="s">
        <v>194</v>
      </c>
      <c r="AU255" s="22" t="s">
        <v>82</v>
      </c>
      <c r="AY255" s="22" t="s">
        <v>131</v>
      </c>
      <c r="BE255" s="209">
        <f>IF(N255="základní",J255,0)</f>
        <v>0</v>
      </c>
      <c r="BF255" s="209">
        <f>IF(N255="snížená",J255,0)</f>
        <v>0</v>
      </c>
      <c r="BG255" s="209">
        <f>IF(N255="zákl. přenesená",J255,0)</f>
        <v>0</v>
      </c>
      <c r="BH255" s="209">
        <f>IF(N255="sníž. přenesená",J255,0)</f>
        <v>0</v>
      </c>
      <c r="BI255" s="209">
        <f>IF(N255="nulová",J255,0)</f>
        <v>0</v>
      </c>
      <c r="BJ255" s="22" t="s">
        <v>82</v>
      </c>
      <c r="BK255" s="209">
        <f>ROUND(I255*H255,2)</f>
        <v>0</v>
      </c>
      <c r="BL255" s="22" t="s">
        <v>189</v>
      </c>
      <c r="BM255" s="22" t="s">
        <v>424</v>
      </c>
    </row>
    <row r="256" spans="2:65" s="1" customFormat="1" ht="27">
      <c r="B256" s="39"/>
      <c r="C256" s="61"/>
      <c r="D256" s="210" t="s">
        <v>141</v>
      </c>
      <c r="E256" s="61"/>
      <c r="F256" s="211" t="s">
        <v>191</v>
      </c>
      <c r="G256" s="61"/>
      <c r="H256" s="61"/>
      <c r="I256" s="166"/>
      <c r="J256" s="61"/>
      <c r="K256" s="61"/>
      <c r="L256" s="59"/>
      <c r="M256" s="212"/>
      <c r="N256" s="40"/>
      <c r="O256" s="40"/>
      <c r="P256" s="40"/>
      <c r="Q256" s="40"/>
      <c r="R256" s="40"/>
      <c r="S256" s="40"/>
      <c r="T256" s="76"/>
      <c r="AT256" s="22" t="s">
        <v>141</v>
      </c>
      <c r="AU256" s="22" t="s">
        <v>82</v>
      </c>
    </row>
    <row r="257" spans="2:65" s="12" customFormat="1" ht="13.5">
      <c r="B257" s="213"/>
      <c r="C257" s="214"/>
      <c r="D257" s="224" t="s">
        <v>143</v>
      </c>
      <c r="E257" s="226" t="s">
        <v>21</v>
      </c>
      <c r="F257" s="227" t="s">
        <v>425</v>
      </c>
      <c r="G257" s="214"/>
      <c r="H257" s="228">
        <v>5</v>
      </c>
      <c r="I257" s="218"/>
      <c r="J257" s="214"/>
      <c r="K257" s="214"/>
      <c r="L257" s="219"/>
      <c r="M257" s="220"/>
      <c r="N257" s="221"/>
      <c r="O257" s="221"/>
      <c r="P257" s="221"/>
      <c r="Q257" s="221"/>
      <c r="R257" s="221"/>
      <c r="S257" s="221"/>
      <c r="T257" s="222"/>
      <c r="AT257" s="223" t="s">
        <v>143</v>
      </c>
      <c r="AU257" s="223" t="s">
        <v>82</v>
      </c>
      <c r="AV257" s="12" t="s">
        <v>82</v>
      </c>
      <c r="AW257" s="12" t="s">
        <v>35</v>
      </c>
      <c r="AX257" s="12" t="s">
        <v>77</v>
      </c>
      <c r="AY257" s="223" t="s">
        <v>131</v>
      </c>
    </row>
    <row r="258" spans="2:65" s="1" customFormat="1" ht="22.5" customHeight="1">
      <c r="B258" s="39"/>
      <c r="C258" s="229" t="s">
        <v>426</v>
      </c>
      <c r="D258" s="229" t="s">
        <v>194</v>
      </c>
      <c r="E258" s="230" t="s">
        <v>427</v>
      </c>
      <c r="F258" s="231" t="s">
        <v>428</v>
      </c>
      <c r="G258" s="232" t="s">
        <v>137</v>
      </c>
      <c r="H258" s="233">
        <v>1</v>
      </c>
      <c r="I258" s="234"/>
      <c r="J258" s="235">
        <f>ROUND(I258*H258,2)</f>
        <v>0</v>
      </c>
      <c r="K258" s="231" t="s">
        <v>21</v>
      </c>
      <c r="L258" s="236"/>
      <c r="M258" s="237" t="s">
        <v>21</v>
      </c>
      <c r="N258" s="238" t="s">
        <v>43</v>
      </c>
      <c r="O258" s="40"/>
      <c r="P258" s="207">
        <f>O258*H258</f>
        <v>0</v>
      </c>
      <c r="Q258" s="207">
        <v>0</v>
      </c>
      <c r="R258" s="207">
        <f>Q258*H258</f>
        <v>0</v>
      </c>
      <c r="S258" s="207">
        <v>0</v>
      </c>
      <c r="T258" s="208">
        <f>S258*H258</f>
        <v>0</v>
      </c>
      <c r="AR258" s="22" t="s">
        <v>197</v>
      </c>
      <c r="AT258" s="22" t="s">
        <v>194</v>
      </c>
      <c r="AU258" s="22" t="s">
        <v>82</v>
      </c>
      <c r="AY258" s="22" t="s">
        <v>131</v>
      </c>
      <c r="BE258" s="209">
        <f>IF(N258="základní",J258,0)</f>
        <v>0</v>
      </c>
      <c r="BF258" s="209">
        <f>IF(N258="snížená",J258,0)</f>
        <v>0</v>
      </c>
      <c r="BG258" s="209">
        <f>IF(N258="zákl. přenesená",J258,0)</f>
        <v>0</v>
      </c>
      <c r="BH258" s="209">
        <f>IF(N258="sníž. přenesená",J258,0)</f>
        <v>0</v>
      </c>
      <c r="BI258" s="209">
        <f>IF(N258="nulová",J258,0)</f>
        <v>0</v>
      </c>
      <c r="BJ258" s="22" t="s">
        <v>82</v>
      </c>
      <c r="BK258" s="209">
        <f>ROUND(I258*H258,2)</f>
        <v>0</v>
      </c>
      <c r="BL258" s="22" t="s">
        <v>189</v>
      </c>
      <c r="BM258" s="22" t="s">
        <v>429</v>
      </c>
    </row>
    <row r="259" spans="2:65" s="1" customFormat="1" ht="27">
      <c r="B259" s="39"/>
      <c r="C259" s="61"/>
      <c r="D259" s="224" t="s">
        <v>141</v>
      </c>
      <c r="E259" s="61"/>
      <c r="F259" s="225" t="s">
        <v>430</v>
      </c>
      <c r="G259" s="61"/>
      <c r="H259" s="61"/>
      <c r="I259" s="166"/>
      <c r="J259" s="61"/>
      <c r="K259" s="61"/>
      <c r="L259" s="59"/>
      <c r="M259" s="212"/>
      <c r="N259" s="40"/>
      <c r="O259" s="40"/>
      <c r="P259" s="40"/>
      <c r="Q259" s="40"/>
      <c r="R259" s="40"/>
      <c r="S259" s="40"/>
      <c r="T259" s="76"/>
      <c r="AT259" s="22" t="s">
        <v>141</v>
      </c>
      <c r="AU259" s="22" t="s">
        <v>82</v>
      </c>
    </row>
    <row r="260" spans="2:65" s="1" customFormat="1" ht="22.5" customHeight="1">
      <c r="B260" s="39"/>
      <c r="C260" s="229" t="s">
        <v>431</v>
      </c>
      <c r="D260" s="229" t="s">
        <v>194</v>
      </c>
      <c r="E260" s="230" t="s">
        <v>432</v>
      </c>
      <c r="F260" s="231" t="s">
        <v>433</v>
      </c>
      <c r="G260" s="232" t="s">
        <v>137</v>
      </c>
      <c r="H260" s="233">
        <v>1</v>
      </c>
      <c r="I260" s="234"/>
      <c r="J260" s="235">
        <f>ROUND(I260*H260,2)</f>
        <v>0</v>
      </c>
      <c r="K260" s="231" t="s">
        <v>21</v>
      </c>
      <c r="L260" s="236"/>
      <c r="M260" s="237" t="s">
        <v>21</v>
      </c>
      <c r="N260" s="238" t="s">
        <v>43</v>
      </c>
      <c r="O260" s="40"/>
      <c r="P260" s="207">
        <f>O260*H260</f>
        <v>0</v>
      </c>
      <c r="Q260" s="207">
        <v>0</v>
      </c>
      <c r="R260" s="207">
        <f>Q260*H260</f>
        <v>0</v>
      </c>
      <c r="S260" s="207">
        <v>0</v>
      </c>
      <c r="T260" s="208">
        <f>S260*H260</f>
        <v>0</v>
      </c>
      <c r="AR260" s="22" t="s">
        <v>197</v>
      </c>
      <c r="AT260" s="22" t="s">
        <v>194</v>
      </c>
      <c r="AU260" s="22" t="s">
        <v>82</v>
      </c>
      <c r="AY260" s="22" t="s">
        <v>131</v>
      </c>
      <c r="BE260" s="209">
        <f>IF(N260="základní",J260,0)</f>
        <v>0</v>
      </c>
      <c r="BF260" s="209">
        <f>IF(N260="snížená",J260,0)</f>
        <v>0</v>
      </c>
      <c r="BG260" s="209">
        <f>IF(N260="zákl. přenesená",J260,0)</f>
        <v>0</v>
      </c>
      <c r="BH260" s="209">
        <f>IF(N260="sníž. přenesená",J260,0)</f>
        <v>0</v>
      </c>
      <c r="BI260" s="209">
        <f>IF(N260="nulová",J260,0)</f>
        <v>0</v>
      </c>
      <c r="BJ260" s="22" t="s">
        <v>82</v>
      </c>
      <c r="BK260" s="209">
        <f>ROUND(I260*H260,2)</f>
        <v>0</v>
      </c>
      <c r="BL260" s="22" t="s">
        <v>189</v>
      </c>
      <c r="BM260" s="22" t="s">
        <v>434</v>
      </c>
    </row>
    <row r="261" spans="2:65" s="1" customFormat="1" ht="27">
      <c r="B261" s="39"/>
      <c r="C261" s="61"/>
      <c r="D261" s="224" t="s">
        <v>141</v>
      </c>
      <c r="E261" s="61"/>
      <c r="F261" s="225" t="s">
        <v>430</v>
      </c>
      <c r="G261" s="61"/>
      <c r="H261" s="61"/>
      <c r="I261" s="166"/>
      <c r="J261" s="61"/>
      <c r="K261" s="61"/>
      <c r="L261" s="59"/>
      <c r="M261" s="212"/>
      <c r="N261" s="40"/>
      <c r="O261" s="40"/>
      <c r="P261" s="40"/>
      <c r="Q261" s="40"/>
      <c r="R261" s="40"/>
      <c r="S261" s="40"/>
      <c r="T261" s="76"/>
      <c r="AT261" s="22" t="s">
        <v>141</v>
      </c>
      <c r="AU261" s="22" t="s">
        <v>82</v>
      </c>
    </row>
    <row r="262" spans="2:65" s="1" customFormat="1" ht="22.5" customHeight="1">
      <c r="B262" s="39"/>
      <c r="C262" s="229" t="s">
        <v>435</v>
      </c>
      <c r="D262" s="229" t="s">
        <v>194</v>
      </c>
      <c r="E262" s="230" t="s">
        <v>436</v>
      </c>
      <c r="F262" s="231" t="s">
        <v>437</v>
      </c>
      <c r="G262" s="232" t="s">
        <v>137</v>
      </c>
      <c r="H262" s="233">
        <v>4</v>
      </c>
      <c r="I262" s="234"/>
      <c r="J262" s="235">
        <f>ROUND(I262*H262,2)</f>
        <v>0</v>
      </c>
      <c r="K262" s="231" t="s">
        <v>21</v>
      </c>
      <c r="L262" s="236"/>
      <c r="M262" s="237" t="s">
        <v>21</v>
      </c>
      <c r="N262" s="238" t="s">
        <v>43</v>
      </c>
      <c r="O262" s="40"/>
      <c r="P262" s="207">
        <f>O262*H262</f>
        <v>0</v>
      </c>
      <c r="Q262" s="207">
        <v>0</v>
      </c>
      <c r="R262" s="207">
        <f>Q262*H262</f>
        <v>0</v>
      </c>
      <c r="S262" s="207">
        <v>0</v>
      </c>
      <c r="T262" s="208">
        <f>S262*H262</f>
        <v>0</v>
      </c>
      <c r="AR262" s="22" t="s">
        <v>197</v>
      </c>
      <c r="AT262" s="22" t="s">
        <v>194</v>
      </c>
      <c r="AU262" s="22" t="s">
        <v>82</v>
      </c>
      <c r="AY262" s="22" t="s">
        <v>131</v>
      </c>
      <c r="BE262" s="209">
        <f>IF(N262="základní",J262,0)</f>
        <v>0</v>
      </c>
      <c r="BF262" s="209">
        <f>IF(N262="snížená",J262,0)</f>
        <v>0</v>
      </c>
      <c r="BG262" s="209">
        <f>IF(N262="zákl. přenesená",J262,0)</f>
        <v>0</v>
      </c>
      <c r="BH262" s="209">
        <f>IF(N262="sníž. přenesená",J262,0)</f>
        <v>0</v>
      </c>
      <c r="BI262" s="209">
        <f>IF(N262="nulová",J262,0)</f>
        <v>0</v>
      </c>
      <c r="BJ262" s="22" t="s">
        <v>82</v>
      </c>
      <c r="BK262" s="209">
        <f>ROUND(I262*H262,2)</f>
        <v>0</v>
      </c>
      <c r="BL262" s="22" t="s">
        <v>189</v>
      </c>
      <c r="BM262" s="22" t="s">
        <v>438</v>
      </c>
    </row>
    <row r="263" spans="2:65" s="1" customFormat="1" ht="27">
      <c r="B263" s="39"/>
      <c r="C263" s="61"/>
      <c r="D263" s="210" t="s">
        <v>141</v>
      </c>
      <c r="E263" s="61"/>
      <c r="F263" s="211" t="s">
        <v>157</v>
      </c>
      <c r="G263" s="61"/>
      <c r="H263" s="61"/>
      <c r="I263" s="166"/>
      <c r="J263" s="61"/>
      <c r="K263" s="61"/>
      <c r="L263" s="59"/>
      <c r="M263" s="212"/>
      <c r="N263" s="40"/>
      <c r="O263" s="40"/>
      <c r="P263" s="40"/>
      <c r="Q263" s="40"/>
      <c r="R263" s="40"/>
      <c r="S263" s="40"/>
      <c r="T263" s="76"/>
      <c r="AT263" s="22" t="s">
        <v>141</v>
      </c>
      <c r="AU263" s="22" t="s">
        <v>82</v>
      </c>
    </row>
    <row r="264" spans="2:65" s="12" customFormat="1" ht="13.5">
      <c r="B264" s="213"/>
      <c r="C264" s="214"/>
      <c r="D264" s="224" t="s">
        <v>143</v>
      </c>
      <c r="E264" s="226" t="s">
        <v>21</v>
      </c>
      <c r="F264" s="227" t="s">
        <v>384</v>
      </c>
      <c r="G264" s="214"/>
      <c r="H264" s="228">
        <v>4</v>
      </c>
      <c r="I264" s="218"/>
      <c r="J264" s="214"/>
      <c r="K264" s="214"/>
      <c r="L264" s="219"/>
      <c r="M264" s="220"/>
      <c r="N264" s="221"/>
      <c r="O264" s="221"/>
      <c r="P264" s="221"/>
      <c r="Q264" s="221"/>
      <c r="R264" s="221"/>
      <c r="S264" s="221"/>
      <c r="T264" s="222"/>
      <c r="AT264" s="223" t="s">
        <v>143</v>
      </c>
      <c r="AU264" s="223" t="s">
        <v>82</v>
      </c>
      <c r="AV264" s="12" t="s">
        <v>82</v>
      </c>
      <c r="AW264" s="12" t="s">
        <v>35</v>
      </c>
      <c r="AX264" s="12" t="s">
        <v>77</v>
      </c>
      <c r="AY264" s="223" t="s">
        <v>131</v>
      </c>
    </row>
    <row r="265" spans="2:65" s="1" customFormat="1" ht="22.5" customHeight="1">
      <c r="B265" s="39"/>
      <c r="C265" s="229" t="s">
        <v>439</v>
      </c>
      <c r="D265" s="229" t="s">
        <v>194</v>
      </c>
      <c r="E265" s="230" t="s">
        <v>440</v>
      </c>
      <c r="F265" s="231" t="s">
        <v>441</v>
      </c>
      <c r="G265" s="232" t="s">
        <v>137</v>
      </c>
      <c r="H265" s="233">
        <v>3</v>
      </c>
      <c r="I265" s="234"/>
      <c r="J265" s="235">
        <f>ROUND(I265*H265,2)</f>
        <v>0</v>
      </c>
      <c r="K265" s="231" t="s">
        <v>21</v>
      </c>
      <c r="L265" s="236"/>
      <c r="M265" s="237" t="s">
        <v>21</v>
      </c>
      <c r="N265" s="238" t="s">
        <v>43</v>
      </c>
      <c r="O265" s="40"/>
      <c r="P265" s="207">
        <f>O265*H265</f>
        <v>0</v>
      </c>
      <c r="Q265" s="207">
        <v>0</v>
      </c>
      <c r="R265" s="207">
        <f>Q265*H265</f>
        <v>0</v>
      </c>
      <c r="S265" s="207">
        <v>0</v>
      </c>
      <c r="T265" s="208">
        <f>S265*H265</f>
        <v>0</v>
      </c>
      <c r="AR265" s="22" t="s">
        <v>197</v>
      </c>
      <c r="AT265" s="22" t="s">
        <v>194</v>
      </c>
      <c r="AU265" s="22" t="s">
        <v>82</v>
      </c>
      <c r="AY265" s="22" t="s">
        <v>131</v>
      </c>
      <c r="BE265" s="209">
        <f>IF(N265="základní",J265,0)</f>
        <v>0</v>
      </c>
      <c r="BF265" s="209">
        <f>IF(N265="snížená",J265,0)</f>
        <v>0</v>
      </c>
      <c r="BG265" s="209">
        <f>IF(N265="zákl. přenesená",J265,0)</f>
        <v>0</v>
      </c>
      <c r="BH265" s="209">
        <f>IF(N265="sníž. přenesená",J265,0)</f>
        <v>0</v>
      </c>
      <c r="BI265" s="209">
        <f>IF(N265="nulová",J265,0)</f>
        <v>0</v>
      </c>
      <c r="BJ265" s="22" t="s">
        <v>82</v>
      </c>
      <c r="BK265" s="209">
        <f>ROUND(I265*H265,2)</f>
        <v>0</v>
      </c>
      <c r="BL265" s="22" t="s">
        <v>189</v>
      </c>
      <c r="BM265" s="22" t="s">
        <v>442</v>
      </c>
    </row>
    <row r="266" spans="2:65" s="1" customFormat="1" ht="27">
      <c r="B266" s="39"/>
      <c r="C266" s="61"/>
      <c r="D266" s="210" t="s">
        <v>141</v>
      </c>
      <c r="E266" s="61"/>
      <c r="F266" s="211" t="s">
        <v>157</v>
      </c>
      <c r="G266" s="61"/>
      <c r="H266" s="61"/>
      <c r="I266" s="166"/>
      <c r="J266" s="61"/>
      <c r="K266" s="61"/>
      <c r="L266" s="59"/>
      <c r="M266" s="212"/>
      <c r="N266" s="40"/>
      <c r="O266" s="40"/>
      <c r="P266" s="40"/>
      <c r="Q266" s="40"/>
      <c r="R266" s="40"/>
      <c r="S266" s="40"/>
      <c r="T266" s="76"/>
      <c r="AT266" s="22" t="s">
        <v>141</v>
      </c>
      <c r="AU266" s="22" t="s">
        <v>82</v>
      </c>
    </row>
    <row r="267" spans="2:65" s="12" customFormat="1" ht="13.5">
      <c r="B267" s="213"/>
      <c r="C267" s="214"/>
      <c r="D267" s="224" t="s">
        <v>143</v>
      </c>
      <c r="E267" s="226" t="s">
        <v>21</v>
      </c>
      <c r="F267" s="227" t="s">
        <v>443</v>
      </c>
      <c r="G267" s="214"/>
      <c r="H267" s="228">
        <v>3</v>
      </c>
      <c r="I267" s="218"/>
      <c r="J267" s="214"/>
      <c r="K267" s="214"/>
      <c r="L267" s="219"/>
      <c r="M267" s="220"/>
      <c r="N267" s="221"/>
      <c r="O267" s="221"/>
      <c r="P267" s="221"/>
      <c r="Q267" s="221"/>
      <c r="R267" s="221"/>
      <c r="S267" s="221"/>
      <c r="T267" s="222"/>
      <c r="AT267" s="223" t="s">
        <v>143</v>
      </c>
      <c r="AU267" s="223" t="s">
        <v>82</v>
      </c>
      <c r="AV267" s="12" t="s">
        <v>82</v>
      </c>
      <c r="AW267" s="12" t="s">
        <v>35</v>
      </c>
      <c r="AX267" s="12" t="s">
        <v>77</v>
      </c>
      <c r="AY267" s="223" t="s">
        <v>131</v>
      </c>
    </row>
    <row r="268" spans="2:65" s="1" customFormat="1" ht="22.5" customHeight="1">
      <c r="B268" s="39"/>
      <c r="C268" s="229" t="s">
        <v>444</v>
      </c>
      <c r="D268" s="229" t="s">
        <v>194</v>
      </c>
      <c r="E268" s="230" t="s">
        <v>445</v>
      </c>
      <c r="F268" s="231" t="s">
        <v>446</v>
      </c>
      <c r="G268" s="232" t="s">
        <v>137</v>
      </c>
      <c r="H268" s="233">
        <v>1</v>
      </c>
      <c r="I268" s="234"/>
      <c r="J268" s="235">
        <f>ROUND(I268*H268,2)</f>
        <v>0</v>
      </c>
      <c r="K268" s="231" t="s">
        <v>21</v>
      </c>
      <c r="L268" s="236"/>
      <c r="M268" s="237" t="s">
        <v>21</v>
      </c>
      <c r="N268" s="238" t="s">
        <v>43</v>
      </c>
      <c r="O268" s="40"/>
      <c r="P268" s="207">
        <f>O268*H268</f>
        <v>0</v>
      </c>
      <c r="Q268" s="207">
        <v>0</v>
      </c>
      <c r="R268" s="207">
        <f>Q268*H268</f>
        <v>0</v>
      </c>
      <c r="S268" s="207">
        <v>0</v>
      </c>
      <c r="T268" s="208">
        <f>S268*H268</f>
        <v>0</v>
      </c>
      <c r="AR268" s="22" t="s">
        <v>197</v>
      </c>
      <c r="AT268" s="22" t="s">
        <v>194</v>
      </c>
      <c r="AU268" s="22" t="s">
        <v>82</v>
      </c>
      <c r="AY268" s="22" t="s">
        <v>131</v>
      </c>
      <c r="BE268" s="209">
        <f>IF(N268="základní",J268,0)</f>
        <v>0</v>
      </c>
      <c r="BF268" s="209">
        <f>IF(N268="snížená",J268,0)</f>
        <v>0</v>
      </c>
      <c r="BG268" s="209">
        <f>IF(N268="zákl. přenesená",J268,0)</f>
        <v>0</v>
      </c>
      <c r="BH268" s="209">
        <f>IF(N268="sníž. přenesená",J268,0)</f>
        <v>0</v>
      </c>
      <c r="BI268" s="209">
        <f>IF(N268="nulová",J268,0)</f>
        <v>0</v>
      </c>
      <c r="BJ268" s="22" t="s">
        <v>82</v>
      </c>
      <c r="BK268" s="209">
        <f>ROUND(I268*H268,2)</f>
        <v>0</v>
      </c>
      <c r="BL268" s="22" t="s">
        <v>189</v>
      </c>
      <c r="BM268" s="22" t="s">
        <v>447</v>
      </c>
    </row>
    <row r="269" spans="2:65" s="1" customFormat="1" ht="27">
      <c r="B269" s="39"/>
      <c r="C269" s="61"/>
      <c r="D269" s="224" t="s">
        <v>141</v>
      </c>
      <c r="E269" s="61"/>
      <c r="F269" s="225" t="s">
        <v>430</v>
      </c>
      <c r="G269" s="61"/>
      <c r="H269" s="61"/>
      <c r="I269" s="166"/>
      <c r="J269" s="61"/>
      <c r="K269" s="61"/>
      <c r="L269" s="59"/>
      <c r="M269" s="212"/>
      <c r="N269" s="40"/>
      <c r="O269" s="40"/>
      <c r="P269" s="40"/>
      <c r="Q269" s="40"/>
      <c r="R269" s="40"/>
      <c r="S269" s="40"/>
      <c r="T269" s="76"/>
      <c r="AT269" s="22" t="s">
        <v>141</v>
      </c>
      <c r="AU269" s="22" t="s">
        <v>82</v>
      </c>
    </row>
    <row r="270" spans="2:65" s="1" customFormat="1" ht="22.5" customHeight="1">
      <c r="B270" s="39"/>
      <c r="C270" s="229" t="s">
        <v>448</v>
      </c>
      <c r="D270" s="229" t="s">
        <v>194</v>
      </c>
      <c r="E270" s="230" t="s">
        <v>449</v>
      </c>
      <c r="F270" s="231" t="s">
        <v>450</v>
      </c>
      <c r="G270" s="232" t="s">
        <v>137</v>
      </c>
      <c r="H270" s="233">
        <v>2</v>
      </c>
      <c r="I270" s="234"/>
      <c r="J270" s="235">
        <f>ROUND(I270*H270,2)</f>
        <v>0</v>
      </c>
      <c r="K270" s="231" t="s">
        <v>21</v>
      </c>
      <c r="L270" s="236"/>
      <c r="M270" s="237" t="s">
        <v>21</v>
      </c>
      <c r="N270" s="238" t="s">
        <v>43</v>
      </c>
      <c r="O270" s="40"/>
      <c r="P270" s="207">
        <f>O270*H270</f>
        <v>0</v>
      </c>
      <c r="Q270" s="207">
        <v>0</v>
      </c>
      <c r="R270" s="207">
        <f>Q270*H270</f>
        <v>0</v>
      </c>
      <c r="S270" s="207">
        <v>0</v>
      </c>
      <c r="T270" s="208">
        <f>S270*H270</f>
        <v>0</v>
      </c>
      <c r="AR270" s="22" t="s">
        <v>197</v>
      </c>
      <c r="AT270" s="22" t="s">
        <v>194</v>
      </c>
      <c r="AU270" s="22" t="s">
        <v>82</v>
      </c>
      <c r="AY270" s="22" t="s">
        <v>131</v>
      </c>
      <c r="BE270" s="209">
        <f>IF(N270="základní",J270,0)</f>
        <v>0</v>
      </c>
      <c r="BF270" s="209">
        <f>IF(N270="snížená",J270,0)</f>
        <v>0</v>
      </c>
      <c r="BG270" s="209">
        <f>IF(N270="zákl. přenesená",J270,0)</f>
        <v>0</v>
      </c>
      <c r="BH270" s="209">
        <f>IF(N270="sníž. přenesená",J270,0)</f>
        <v>0</v>
      </c>
      <c r="BI270" s="209">
        <f>IF(N270="nulová",J270,0)</f>
        <v>0</v>
      </c>
      <c r="BJ270" s="22" t="s">
        <v>82</v>
      </c>
      <c r="BK270" s="209">
        <f>ROUND(I270*H270,2)</f>
        <v>0</v>
      </c>
      <c r="BL270" s="22" t="s">
        <v>189</v>
      </c>
      <c r="BM270" s="22" t="s">
        <v>451</v>
      </c>
    </row>
    <row r="271" spans="2:65" s="1" customFormat="1" ht="27">
      <c r="B271" s="39"/>
      <c r="C271" s="61"/>
      <c r="D271" s="224" t="s">
        <v>141</v>
      </c>
      <c r="E271" s="61"/>
      <c r="F271" s="225" t="s">
        <v>142</v>
      </c>
      <c r="G271" s="61"/>
      <c r="H271" s="61"/>
      <c r="I271" s="166"/>
      <c r="J271" s="61"/>
      <c r="K271" s="61"/>
      <c r="L271" s="59"/>
      <c r="M271" s="212"/>
      <c r="N271" s="40"/>
      <c r="O271" s="40"/>
      <c r="P271" s="40"/>
      <c r="Q271" s="40"/>
      <c r="R271" s="40"/>
      <c r="S271" s="40"/>
      <c r="T271" s="76"/>
      <c r="AT271" s="22" t="s">
        <v>141</v>
      </c>
      <c r="AU271" s="22" t="s">
        <v>82</v>
      </c>
    </row>
    <row r="272" spans="2:65" s="1" customFormat="1" ht="22.5" customHeight="1">
      <c r="B272" s="39"/>
      <c r="C272" s="229" t="s">
        <v>452</v>
      </c>
      <c r="D272" s="229" t="s">
        <v>194</v>
      </c>
      <c r="E272" s="230" t="s">
        <v>453</v>
      </c>
      <c r="F272" s="231" t="s">
        <v>454</v>
      </c>
      <c r="G272" s="232" t="s">
        <v>137</v>
      </c>
      <c r="H272" s="233">
        <v>1</v>
      </c>
      <c r="I272" s="234"/>
      <c r="J272" s="235">
        <f>ROUND(I272*H272,2)</f>
        <v>0</v>
      </c>
      <c r="K272" s="231" t="s">
        <v>21</v>
      </c>
      <c r="L272" s="236"/>
      <c r="M272" s="237" t="s">
        <v>21</v>
      </c>
      <c r="N272" s="238" t="s">
        <v>43</v>
      </c>
      <c r="O272" s="40"/>
      <c r="P272" s="207">
        <f>O272*H272</f>
        <v>0</v>
      </c>
      <c r="Q272" s="207">
        <v>0</v>
      </c>
      <c r="R272" s="207">
        <f>Q272*H272</f>
        <v>0</v>
      </c>
      <c r="S272" s="207">
        <v>0</v>
      </c>
      <c r="T272" s="208">
        <f>S272*H272</f>
        <v>0</v>
      </c>
      <c r="AR272" s="22" t="s">
        <v>197</v>
      </c>
      <c r="AT272" s="22" t="s">
        <v>194</v>
      </c>
      <c r="AU272" s="22" t="s">
        <v>82</v>
      </c>
      <c r="AY272" s="22" t="s">
        <v>131</v>
      </c>
      <c r="BE272" s="209">
        <f>IF(N272="základní",J272,0)</f>
        <v>0</v>
      </c>
      <c r="BF272" s="209">
        <f>IF(N272="snížená",J272,0)</f>
        <v>0</v>
      </c>
      <c r="BG272" s="209">
        <f>IF(N272="zákl. přenesená",J272,0)</f>
        <v>0</v>
      </c>
      <c r="BH272" s="209">
        <f>IF(N272="sníž. přenesená",J272,0)</f>
        <v>0</v>
      </c>
      <c r="BI272" s="209">
        <f>IF(N272="nulová",J272,0)</f>
        <v>0</v>
      </c>
      <c r="BJ272" s="22" t="s">
        <v>82</v>
      </c>
      <c r="BK272" s="209">
        <f>ROUND(I272*H272,2)</f>
        <v>0</v>
      </c>
      <c r="BL272" s="22" t="s">
        <v>189</v>
      </c>
      <c r="BM272" s="22" t="s">
        <v>455</v>
      </c>
    </row>
    <row r="273" spans="2:65" s="1" customFormat="1" ht="27">
      <c r="B273" s="39"/>
      <c r="C273" s="61"/>
      <c r="D273" s="224" t="s">
        <v>141</v>
      </c>
      <c r="E273" s="61"/>
      <c r="F273" s="225" t="s">
        <v>142</v>
      </c>
      <c r="G273" s="61"/>
      <c r="H273" s="61"/>
      <c r="I273" s="166"/>
      <c r="J273" s="61"/>
      <c r="K273" s="61"/>
      <c r="L273" s="59"/>
      <c r="M273" s="212"/>
      <c r="N273" s="40"/>
      <c r="O273" s="40"/>
      <c r="P273" s="40"/>
      <c r="Q273" s="40"/>
      <c r="R273" s="40"/>
      <c r="S273" s="40"/>
      <c r="T273" s="76"/>
      <c r="AT273" s="22" t="s">
        <v>141</v>
      </c>
      <c r="AU273" s="22" t="s">
        <v>82</v>
      </c>
    </row>
    <row r="274" spans="2:65" s="1" customFormat="1" ht="22.5" customHeight="1">
      <c r="B274" s="39"/>
      <c r="C274" s="229" t="s">
        <v>456</v>
      </c>
      <c r="D274" s="229" t="s">
        <v>194</v>
      </c>
      <c r="E274" s="230" t="s">
        <v>457</v>
      </c>
      <c r="F274" s="231" t="s">
        <v>458</v>
      </c>
      <c r="G274" s="232" t="s">
        <v>137</v>
      </c>
      <c r="H274" s="233">
        <v>1</v>
      </c>
      <c r="I274" s="234"/>
      <c r="J274" s="235">
        <f>ROUND(I274*H274,2)</f>
        <v>0</v>
      </c>
      <c r="K274" s="231" t="s">
        <v>21</v>
      </c>
      <c r="L274" s="236"/>
      <c r="M274" s="237" t="s">
        <v>21</v>
      </c>
      <c r="N274" s="238" t="s">
        <v>43</v>
      </c>
      <c r="O274" s="40"/>
      <c r="P274" s="207">
        <f>O274*H274</f>
        <v>0</v>
      </c>
      <c r="Q274" s="207">
        <v>0</v>
      </c>
      <c r="R274" s="207">
        <f>Q274*H274</f>
        <v>0</v>
      </c>
      <c r="S274" s="207">
        <v>0</v>
      </c>
      <c r="T274" s="208">
        <f>S274*H274</f>
        <v>0</v>
      </c>
      <c r="AR274" s="22" t="s">
        <v>197</v>
      </c>
      <c r="AT274" s="22" t="s">
        <v>194</v>
      </c>
      <c r="AU274" s="22" t="s">
        <v>82</v>
      </c>
      <c r="AY274" s="22" t="s">
        <v>131</v>
      </c>
      <c r="BE274" s="209">
        <f>IF(N274="základní",J274,0)</f>
        <v>0</v>
      </c>
      <c r="BF274" s="209">
        <f>IF(N274="snížená",J274,0)</f>
        <v>0</v>
      </c>
      <c r="BG274" s="209">
        <f>IF(N274="zákl. přenesená",J274,0)</f>
        <v>0</v>
      </c>
      <c r="BH274" s="209">
        <f>IF(N274="sníž. přenesená",J274,0)</f>
        <v>0</v>
      </c>
      <c r="BI274" s="209">
        <f>IF(N274="nulová",J274,0)</f>
        <v>0</v>
      </c>
      <c r="BJ274" s="22" t="s">
        <v>82</v>
      </c>
      <c r="BK274" s="209">
        <f>ROUND(I274*H274,2)</f>
        <v>0</v>
      </c>
      <c r="BL274" s="22" t="s">
        <v>189</v>
      </c>
      <c r="BM274" s="22" t="s">
        <v>459</v>
      </c>
    </row>
    <row r="275" spans="2:65" s="1" customFormat="1" ht="27">
      <c r="B275" s="39"/>
      <c r="C275" s="61"/>
      <c r="D275" s="224" t="s">
        <v>141</v>
      </c>
      <c r="E275" s="61"/>
      <c r="F275" s="225" t="s">
        <v>142</v>
      </c>
      <c r="G275" s="61"/>
      <c r="H275" s="61"/>
      <c r="I275" s="166"/>
      <c r="J275" s="61"/>
      <c r="K275" s="61"/>
      <c r="L275" s="59"/>
      <c r="M275" s="212"/>
      <c r="N275" s="40"/>
      <c r="O275" s="40"/>
      <c r="P275" s="40"/>
      <c r="Q275" s="40"/>
      <c r="R275" s="40"/>
      <c r="S275" s="40"/>
      <c r="T275" s="76"/>
      <c r="AT275" s="22" t="s">
        <v>141</v>
      </c>
      <c r="AU275" s="22" t="s">
        <v>82</v>
      </c>
    </row>
    <row r="276" spans="2:65" s="1" customFormat="1" ht="22.5" customHeight="1">
      <c r="B276" s="39"/>
      <c r="C276" s="229" t="s">
        <v>460</v>
      </c>
      <c r="D276" s="229" t="s">
        <v>194</v>
      </c>
      <c r="E276" s="230" t="s">
        <v>461</v>
      </c>
      <c r="F276" s="231" t="s">
        <v>462</v>
      </c>
      <c r="G276" s="232" t="s">
        <v>137</v>
      </c>
      <c r="H276" s="233">
        <v>1</v>
      </c>
      <c r="I276" s="234"/>
      <c r="J276" s="235">
        <f>ROUND(I276*H276,2)</f>
        <v>0</v>
      </c>
      <c r="K276" s="231" t="s">
        <v>21</v>
      </c>
      <c r="L276" s="236"/>
      <c r="M276" s="237" t="s">
        <v>21</v>
      </c>
      <c r="N276" s="238" t="s">
        <v>43</v>
      </c>
      <c r="O276" s="40"/>
      <c r="P276" s="207">
        <f>O276*H276</f>
        <v>0</v>
      </c>
      <c r="Q276" s="207">
        <v>0</v>
      </c>
      <c r="R276" s="207">
        <f>Q276*H276</f>
        <v>0</v>
      </c>
      <c r="S276" s="207">
        <v>0</v>
      </c>
      <c r="T276" s="208">
        <f>S276*H276</f>
        <v>0</v>
      </c>
      <c r="AR276" s="22" t="s">
        <v>197</v>
      </c>
      <c r="AT276" s="22" t="s">
        <v>194</v>
      </c>
      <c r="AU276" s="22" t="s">
        <v>82</v>
      </c>
      <c r="AY276" s="22" t="s">
        <v>131</v>
      </c>
      <c r="BE276" s="209">
        <f>IF(N276="základní",J276,0)</f>
        <v>0</v>
      </c>
      <c r="BF276" s="209">
        <f>IF(N276="snížená",J276,0)</f>
        <v>0</v>
      </c>
      <c r="BG276" s="209">
        <f>IF(N276="zákl. přenesená",J276,0)</f>
        <v>0</v>
      </c>
      <c r="BH276" s="209">
        <f>IF(N276="sníž. přenesená",J276,0)</f>
        <v>0</v>
      </c>
      <c r="BI276" s="209">
        <f>IF(N276="nulová",J276,0)</f>
        <v>0</v>
      </c>
      <c r="BJ276" s="22" t="s">
        <v>82</v>
      </c>
      <c r="BK276" s="209">
        <f>ROUND(I276*H276,2)</f>
        <v>0</v>
      </c>
      <c r="BL276" s="22" t="s">
        <v>189</v>
      </c>
      <c r="BM276" s="22" t="s">
        <v>463</v>
      </c>
    </row>
    <row r="277" spans="2:65" s="1" customFormat="1" ht="27">
      <c r="B277" s="39"/>
      <c r="C277" s="61"/>
      <c r="D277" s="224" t="s">
        <v>141</v>
      </c>
      <c r="E277" s="61"/>
      <c r="F277" s="225" t="s">
        <v>430</v>
      </c>
      <c r="G277" s="61"/>
      <c r="H277" s="61"/>
      <c r="I277" s="166"/>
      <c r="J277" s="61"/>
      <c r="K277" s="61"/>
      <c r="L277" s="59"/>
      <c r="M277" s="212"/>
      <c r="N277" s="40"/>
      <c r="O277" s="40"/>
      <c r="P277" s="40"/>
      <c r="Q277" s="40"/>
      <c r="R277" s="40"/>
      <c r="S277" s="40"/>
      <c r="T277" s="76"/>
      <c r="AT277" s="22" t="s">
        <v>141</v>
      </c>
      <c r="AU277" s="22" t="s">
        <v>82</v>
      </c>
    </row>
    <row r="278" spans="2:65" s="1" customFormat="1" ht="22.5" customHeight="1">
      <c r="B278" s="39"/>
      <c r="C278" s="229" t="s">
        <v>464</v>
      </c>
      <c r="D278" s="229" t="s">
        <v>194</v>
      </c>
      <c r="E278" s="230" t="s">
        <v>465</v>
      </c>
      <c r="F278" s="231" t="s">
        <v>466</v>
      </c>
      <c r="G278" s="232" t="s">
        <v>137</v>
      </c>
      <c r="H278" s="233">
        <v>1</v>
      </c>
      <c r="I278" s="234"/>
      <c r="J278" s="235">
        <f>ROUND(I278*H278,2)</f>
        <v>0</v>
      </c>
      <c r="K278" s="231" t="s">
        <v>21</v>
      </c>
      <c r="L278" s="236"/>
      <c r="M278" s="237" t="s">
        <v>21</v>
      </c>
      <c r="N278" s="238" t="s">
        <v>43</v>
      </c>
      <c r="O278" s="40"/>
      <c r="P278" s="207">
        <f>O278*H278</f>
        <v>0</v>
      </c>
      <c r="Q278" s="207">
        <v>0</v>
      </c>
      <c r="R278" s="207">
        <f>Q278*H278</f>
        <v>0</v>
      </c>
      <c r="S278" s="207">
        <v>0</v>
      </c>
      <c r="T278" s="208">
        <f>S278*H278</f>
        <v>0</v>
      </c>
      <c r="AR278" s="22" t="s">
        <v>197</v>
      </c>
      <c r="AT278" s="22" t="s">
        <v>194</v>
      </c>
      <c r="AU278" s="22" t="s">
        <v>82</v>
      </c>
      <c r="AY278" s="22" t="s">
        <v>131</v>
      </c>
      <c r="BE278" s="209">
        <f>IF(N278="základní",J278,0)</f>
        <v>0</v>
      </c>
      <c r="BF278" s="209">
        <f>IF(N278="snížená",J278,0)</f>
        <v>0</v>
      </c>
      <c r="BG278" s="209">
        <f>IF(N278="zákl. přenesená",J278,0)</f>
        <v>0</v>
      </c>
      <c r="BH278" s="209">
        <f>IF(N278="sníž. přenesená",J278,0)</f>
        <v>0</v>
      </c>
      <c r="BI278" s="209">
        <f>IF(N278="nulová",J278,0)</f>
        <v>0</v>
      </c>
      <c r="BJ278" s="22" t="s">
        <v>82</v>
      </c>
      <c r="BK278" s="209">
        <f>ROUND(I278*H278,2)</f>
        <v>0</v>
      </c>
      <c r="BL278" s="22" t="s">
        <v>189</v>
      </c>
      <c r="BM278" s="22" t="s">
        <v>467</v>
      </c>
    </row>
    <row r="279" spans="2:65" s="1" customFormat="1" ht="27">
      <c r="B279" s="39"/>
      <c r="C279" s="61"/>
      <c r="D279" s="224" t="s">
        <v>141</v>
      </c>
      <c r="E279" s="61"/>
      <c r="F279" s="225" t="s">
        <v>420</v>
      </c>
      <c r="G279" s="61"/>
      <c r="H279" s="61"/>
      <c r="I279" s="166"/>
      <c r="J279" s="61"/>
      <c r="K279" s="61"/>
      <c r="L279" s="59"/>
      <c r="M279" s="212"/>
      <c r="N279" s="40"/>
      <c r="O279" s="40"/>
      <c r="P279" s="40"/>
      <c r="Q279" s="40"/>
      <c r="R279" s="40"/>
      <c r="S279" s="40"/>
      <c r="T279" s="76"/>
      <c r="AT279" s="22" t="s">
        <v>141</v>
      </c>
      <c r="AU279" s="22" t="s">
        <v>82</v>
      </c>
    </row>
    <row r="280" spans="2:65" s="1" customFormat="1" ht="22.5" customHeight="1">
      <c r="B280" s="39"/>
      <c r="C280" s="229" t="s">
        <v>468</v>
      </c>
      <c r="D280" s="229" t="s">
        <v>194</v>
      </c>
      <c r="E280" s="230" t="s">
        <v>469</v>
      </c>
      <c r="F280" s="231" t="s">
        <v>470</v>
      </c>
      <c r="G280" s="232" t="s">
        <v>137</v>
      </c>
      <c r="H280" s="233">
        <v>1</v>
      </c>
      <c r="I280" s="234"/>
      <c r="J280" s="235">
        <f>ROUND(I280*H280,2)</f>
        <v>0</v>
      </c>
      <c r="K280" s="231" t="s">
        <v>21</v>
      </c>
      <c r="L280" s="236"/>
      <c r="M280" s="237" t="s">
        <v>21</v>
      </c>
      <c r="N280" s="238" t="s">
        <v>43</v>
      </c>
      <c r="O280" s="40"/>
      <c r="P280" s="207">
        <f>O280*H280</f>
        <v>0</v>
      </c>
      <c r="Q280" s="207">
        <v>0</v>
      </c>
      <c r="R280" s="207">
        <f>Q280*H280</f>
        <v>0</v>
      </c>
      <c r="S280" s="207">
        <v>0</v>
      </c>
      <c r="T280" s="208">
        <f>S280*H280</f>
        <v>0</v>
      </c>
      <c r="AR280" s="22" t="s">
        <v>197</v>
      </c>
      <c r="AT280" s="22" t="s">
        <v>194</v>
      </c>
      <c r="AU280" s="22" t="s">
        <v>82</v>
      </c>
      <c r="AY280" s="22" t="s">
        <v>131</v>
      </c>
      <c r="BE280" s="209">
        <f>IF(N280="základní",J280,0)</f>
        <v>0</v>
      </c>
      <c r="BF280" s="209">
        <f>IF(N280="snížená",J280,0)</f>
        <v>0</v>
      </c>
      <c r="BG280" s="209">
        <f>IF(N280="zákl. přenesená",J280,0)</f>
        <v>0</v>
      </c>
      <c r="BH280" s="209">
        <f>IF(N280="sníž. přenesená",J280,0)</f>
        <v>0</v>
      </c>
      <c r="BI280" s="209">
        <f>IF(N280="nulová",J280,0)</f>
        <v>0</v>
      </c>
      <c r="BJ280" s="22" t="s">
        <v>82</v>
      </c>
      <c r="BK280" s="209">
        <f>ROUND(I280*H280,2)</f>
        <v>0</v>
      </c>
      <c r="BL280" s="22" t="s">
        <v>189</v>
      </c>
      <c r="BM280" s="22" t="s">
        <v>471</v>
      </c>
    </row>
    <row r="281" spans="2:65" s="1" customFormat="1" ht="27">
      <c r="B281" s="39"/>
      <c r="C281" s="61"/>
      <c r="D281" s="224" t="s">
        <v>141</v>
      </c>
      <c r="E281" s="61"/>
      <c r="F281" s="225" t="s">
        <v>142</v>
      </c>
      <c r="G281" s="61"/>
      <c r="H281" s="61"/>
      <c r="I281" s="166"/>
      <c r="J281" s="61"/>
      <c r="K281" s="61"/>
      <c r="L281" s="59"/>
      <c r="M281" s="212"/>
      <c r="N281" s="40"/>
      <c r="O281" s="40"/>
      <c r="P281" s="40"/>
      <c r="Q281" s="40"/>
      <c r="R281" s="40"/>
      <c r="S281" s="40"/>
      <c r="T281" s="76"/>
      <c r="AT281" s="22" t="s">
        <v>141</v>
      </c>
      <c r="AU281" s="22" t="s">
        <v>82</v>
      </c>
    </row>
    <row r="282" spans="2:65" s="1" customFormat="1" ht="22.5" customHeight="1">
      <c r="B282" s="39"/>
      <c r="C282" s="229" t="s">
        <v>472</v>
      </c>
      <c r="D282" s="229" t="s">
        <v>194</v>
      </c>
      <c r="E282" s="230" t="s">
        <v>473</v>
      </c>
      <c r="F282" s="231" t="s">
        <v>474</v>
      </c>
      <c r="G282" s="232" t="s">
        <v>137</v>
      </c>
      <c r="H282" s="233">
        <v>1</v>
      </c>
      <c r="I282" s="234"/>
      <c r="J282" s="235">
        <f>ROUND(I282*H282,2)</f>
        <v>0</v>
      </c>
      <c r="K282" s="231" t="s">
        <v>21</v>
      </c>
      <c r="L282" s="236"/>
      <c r="M282" s="237" t="s">
        <v>21</v>
      </c>
      <c r="N282" s="238" t="s">
        <v>43</v>
      </c>
      <c r="O282" s="40"/>
      <c r="P282" s="207">
        <f>O282*H282</f>
        <v>0</v>
      </c>
      <c r="Q282" s="207">
        <v>0</v>
      </c>
      <c r="R282" s="207">
        <f>Q282*H282</f>
        <v>0</v>
      </c>
      <c r="S282" s="207">
        <v>0</v>
      </c>
      <c r="T282" s="208">
        <f>S282*H282</f>
        <v>0</v>
      </c>
      <c r="AR282" s="22" t="s">
        <v>197</v>
      </c>
      <c r="AT282" s="22" t="s">
        <v>194</v>
      </c>
      <c r="AU282" s="22" t="s">
        <v>82</v>
      </c>
      <c r="AY282" s="22" t="s">
        <v>131</v>
      </c>
      <c r="BE282" s="209">
        <f>IF(N282="základní",J282,0)</f>
        <v>0</v>
      </c>
      <c r="BF282" s="209">
        <f>IF(N282="snížená",J282,0)</f>
        <v>0</v>
      </c>
      <c r="BG282" s="209">
        <f>IF(N282="zákl. přenesená",J282,0)</f>
        <v>0</v>
      </c>
      <c r="BH282" s="209">
        <f>IF(N282="sníž. přenesená",J282,0)</f>
        <v>0</v>
      </c>
      <c r="BI282" s="209">
        <f>IF(N282="nulová",J282,0)</f>
        <v>0</v>
      </c>
      <c r="BJ282" s="22" t="s">
        <v>82</v>
      </c>
      <c r="BK282" s="209">
        <f>ROUND(I282*H282,2)</f>
        <v>0</v>
      </c>
      <c r="BL282" s="22" t="s">
        <v>189</v>
      </c>
      <c r="BM282" s="22" t="s">
        <v>475</v>
      </c>
    </row>
    <row r="283" spans="2:65" s="1" customFormat="1" ht="27">
      <c r="B283" s="39"/>
      <c r="C283" s="61"/>
      <c r="D283" s="224" t="s">
        <v>141</v>
      </c>
      <c r="E283" s="61"/>
      <c r="F283" s="225" t="s">
        <v>142</v>
      </c>
      <c r="G283" s="61"/>
      <c r="H283" s="61"/>
      <c r="I283" s="166"/>
      <c r="J283" s="61"/>
      <c r="K283" s="61"/>
      <c r="L283" s="59"/>
      <c r="M283" s="212"/>
      <c r="N283" s="40"/>
      <c r="O283" s="40"/>
      <c r="P283" s="40"/>
      <c r="Q283" s="40"/>
      <c r="R283" s="40"/>
      <c r="S283" s="40"/>
      <c r="T283" s="76"/>
      <c r="AT283" s="22" t="s">
        <v>141</v>
      </c>
      <c r="AU283" s="22" t="s">
        <v>82</v>
      </c>
    </row>
    <row r="284" spans="2:65" s="1" customFormat="1" ht="22.5" customHeight="1">
      <c r="B284" s="39"/>
      <c r="C284" s="198" t="s">
        <v>476</v>
      </c>
      <c r="D284" s="198" t="s">
        <v>134</v>
      </c>
      <c r="E284" s="199" t="s">
        <v>477</v>
      </c>
      <c r="F284" s="200" t="s">
        <v>478</v>
      </c>
      <c r="G284" s="201" t="s">
        <v>137</v>
      </c>
      <c r="H284" s="202">
        <v>4</v>
      </c>
      <c r="I284" s="203"/>
      <c r="J284" s="204">
        <f>ROUND(I284*H284,2)</f>
        <v>0</v>
      </c>
      <c r="K284" s="200" t="s">
        <v>138</v>
      </c>
      <c r="L284" s="59"/>
      <c r="M284" s="205" t="s">
        <v>21</v>
      </c>
      <c r="N284" s="206" t="s">
        <v>43</v>
      </c>
      <c r="O284" s="40"/>
      <c r="P284" s="207">
        <f>O284*H284</f>
        <v>0</v>
      </c>
      <c r="Q284" s="207">
        <v>0</v>
      </c>
      <c r="R284" s="207">
        <f>Q284*H284</f>
        <v>0</v>
      </c>
      <c r="S284" s="207">
        <v>0</v>
      </c>
      <c r="T284" s="208">
        <f>S284*H284</f>
        <v>0</v>
      </c>
      <c r="AR284" s="22" t="s">
        <v>189</v>
      </c>
      <c r="AT284" s="22" t="s">
        <v>134</v>
      </c>
      <c r="AU284" s="22" t="s">
        <v>82</v>
      </c>
      <c r="AY284" s="22" t="s">
        <v>131</v>
      </c>
      <c r="BE284" s="209">
        <f>IF(N284="základní",J284,0)</f>
        <v>0</v>
      </c>
      <c r="BF284" s="209">
        <f>IF(N284="snížená",J284,0)</f>
        <v>0</v>
      </c>
      <c r="BG284" s="209">
        <f>IF(N284="zákl. přenesená",J284,0)</f>
        <v>0</v>
      </c>
      <c r="BH284" s="209">
        <f>IF(N284="sníž. přenesená",J284,0)</f>
        <v>0</v>
      </c>
      <c r="BI284" s="209">
        <f>IF(N284="nulová",J284,0)</f>
        <v>0</v>
      </c>
      <c r="BJ284" s="22" t="s">
        <v>82</v>
      </c>
      <c r="BK284" s="209">
        <f>ROUND(I284*H284,2)</f>
        <v>0</v>
      </c>
      <c r="BL284" s="22" t="s">
        <v>189</v>
      </c>
      <c r="BM284" s="22" t="s">
        <v>479</v>
      </c>
    </row>
    <row r="285" spans="2:65" s="1" customFormat="1" ht="27">
      <c r="B285" s="39"/>
      <c r="C285" s="61"/>
      <c r="D285" s="210" t="s">
        <v>141</v>
      </c>
      <c r="E285" s="61"/>
      <c r="F285" s="211" t="s">
        <v>157</v>
      </c>
      <c r="G285" s="61"/>
      <c r="H285" s="61"/>
      <c r="I285" s="166"/>
      <c r="J285" s="61"/>
      <c r="K285" s="61"/>
      <c r="L285" s="59"/>
      <c r="M285" s="212"/>
      <c r="N285" s="40"/>
      <c r="O285" s="40"/>
      <c r="P285" s="40"/>
      <c r="Q285" s="40"/>
      <c r="R285" s="40"/>
      <c r="S285" s="40"/>
      <c r="T285" s="76"/>
      <c r="AT285" s="22" t="s">
        <v>141</v>
      </c>
      <c r="AU285" s="22" t="s">
        <v>82</v>
      </c>
    </row>
    <row r="286" spans="2:65" s="12" customFormat="1" ht="13.5">
      <c r="B286" s="213"/>
      <c r="C286" s="214"/>
      <c r="D286" s="224" t="s">
        <v>143</v>
      </c>
      <c r="E286" s="226" t="s">
        <v>21</v>
      </c>
      <c r="F286" s="227" t="s">
        <v>384</v>
      </c>
      <c r="G286" s="214"/>
      <c r="H286" s="228">
        <v>4</v>
      </c>
      <c r="I286" s="218"/>
      <c r="J286" s="214"/>
      <c r="K286" s="214"/>
      <c r="L286" s="219"/>
      <c r="M286" s="220"/>
      <c r="N286" s="221"/>
      <c r="O286" s="221"/>
      <c r="P286" s="221"/>
      <c r="Q286" s="221"/>
      <c r="R286" s="221"/>
      <c r="S286" s="221"/>
      <c r="T286" s="222"/>
      <c r="AT286" s="223" t="s">
        <v>143</v>
      </c>
      <c r="AU286" s="223" t="s">
        <v>82</v>
      </c>
      <c r="AV286" s="12" t="s">
        <v>82</v>
      </c>
      <c r="AW286" s="12" t="s">
        <v>35</v>
      </c>
      <c r="AX286" s="12" t="s">
        <v>77</v>
      </c>
      <c r="AY286" s="223" t="s">
        <v>131</v>
      </c>
    </row>
    <row r="287" spans="2:65" s="1" customFormat="1" ht="22.5" customHeight="1">
      <c r="B287" s="39"/>
      <c r="C287" s="229" t="s">
        <v>480</v>
      </c>
      <c r="D287" s="229" t="s">
        <v>194</v>
      </c>
      <c r="E287" s="230" t="s">
        <v>481</v>
      </c>
      <c r="F287" s="231" t="s">
        <v>482</v>
      </c>
      <c r="G287" s="232" t="s">
        <v>137</v>
      </c>
      <c r="H287" s="233">
        <v>2</v>
      </c>
      <c r="I287" s="234"/>
      <c r="J287" s="235">
        <f>ROUND(I287*H287,2)</f>
        <v>0</v>
      </c>
      <c r="K287" s="231" t="s">
        <v>21</v>
      </c>
      <c r="L287" s="236"/>
      <c r="M287" s="237" t="s">
        <v>21</v>
      </c>
      <c r="N287" s="238" t="s">
        <v>43</v>
      </c>
      <c r="O287" s="40"/>
      <c r="P287" s="207">
        <f>O287*H287</f>
        <v>0</v>
      </c>
      <c r="Q287" s="207">
        <v>0</v>
      </c>
      <c r="R287" s="207">
        <f>Q287*H287</f>
        <v>0</v>
      </c>
      <c r="S287" s="207">
        <v>0</v>
      </c>
      <c r="T287" s="208">
        <f>S287*H287</f>
        <v>0</v>
      </c>
      <c r="AR287" s="22" t="s">
        <v>197</v>
      </c>
      <c r="AT287" s="22" t="s">
        <v>194</v>
      </c>
      <c r="AU287" s="22" t="s">
        <v>82</v>
      </c>
      <c r="AY287" s="22" t="s">
        <v>131</v>
      </c>
      <c r="BE287" s="209">
        <f>IF(N287="základní",J287,0)</f>
        <v>0</v>
      </c>
      <c r="BF287" s="209">
        <f>IF(N287="snížená",J287,0)</f>
        <v>0</v>
      </c>
      <c r="BG287" s="209">
        <f>IF(N287="zákl. přenesená",J287,0)</f>
        <v>0</v>
      </c>
      <c r="BH287" s="209">
        <f>IF(N287="sníž. přenesená",J287,0)</f>
        <v>0</v>
      </c>
      <c r="BI287" s="209">
        <f>IF(N287="nulová",J287,0)</f>
        <v>0</v>
      </c>
      <c r="BJ287" s="22" t="s">
        <v>82</v>
      </c>
      <c r="BK287" s="209">
        <f>ROUND(I287*H287,2)</f>
        <v>0</v>
      </c>
      <c r="BL287" s="22" t="s">
        <v>189</v>
      </c>
      <c r="BM287" s="22" t="s">
        <v>483</v>
      </c>
    </row>
    <row r="288" spans="2:65" s="1" customFormat="1" ht="27">
      <c r="B288" s="39"/>
      <c r="C288" s="61"/>
      <c r="D288" s="210" t="s">
        <v>141</v>
      </c>
      <c r="E288" s="61"/>
      <c r="F288" s="211" t="s">
        <v>157</v>
      </c>
      <c r="G288" s="61"/>
      <c r="H288" s="61"/>
      <c r="I288" s="166"/>
      <c r="J288" s="61"/>
      <c r="K288" s="61"/>
      <c r="L288" s="59"/>
      <c r="M288" s="212"/>
      <c r="N288" s="40"/>
      <c r="O288" s="40"/>
      <c r="P288" s="40"/>
      <c r="Q288" s="40"/>
      <c r="R288" s="40"/>
      <c r="S288" s="40"/>
      <c r="T288" s="76"/>
      <c r="AT288" s="22" t="s">
        <v>141</v>
      </c>
      <c r="AU288" s="22" t="s">
        <v>82</v>
      </c>
    </row>
    <row r="289" spans="2:65" s="12" customFormat="1" ht="13.5">
      <c r="B289" s="213"/>
      <c r="C289" s="214"/>
      <c r="D289" s="224" t="s">
        <v>143</v>
      </c>
      <c r="E289" s="226" t="s">
        <v>21</v>
      </c>
      <c r="F289" s="227" t="s">
        <v>484</v>
      </c>
      <c r="G289" s="214"/>
      <c r="H289" s="228">
        <v>2</v>
      </c>
      <c r="I289" s="218"/>
      <c r="J289" s="214"/>
      <c r="K289" s="214"/>
      <c r="L289" s="219"/>
      <c r="M289" s="220"/>
      <c r="N289" s="221"/>
      <c r="O289" s="221"/>
      <c r="P289" s="221"/>
      <c r="Q289" s="221"/>
      <c r="R289" s="221"/>
      <c r="S289" s="221"/>
      <c r="T289" s="222"/>
      <c r="AT289" s="223" t="s">
        <v>143</v>
      </c>
      <c r="AU289" s="223" t="s">
        <v>82</v>
      </c>
      <c r="AV289" s="12" t="s">
        <v>82</v>
      </c>
      <c r="AW289" s="12" t="s">
        <v>35</v>
      </c>
      <c r="AX289" s="12" t="s">
        <v>77</v>
      </c>
      <c r="AY289" s="223" t="s">
        <v>131</v>
      </c>
    </row>
    <row r="290" spans="2:65" s="1" customFormat="1" ht="22.5" customHeight="1">
      <c r="B290" s="39"/>
      <c r="C290" s="229" t="s">
        <v>485</v>
      </c>
      <c r="D290" s="229" t="s">
        <v>194</v>
      </c>
      <c r="E290" s="230" t="s">
        <v>486</v>
      </c>
      <c r="F290" s="231" t="s">
        <v>487</v>
      </c>
      <c r="G290" s="232" t="s">
        <v>137</v>
      </c>
      <c r="H290" s="233">
        <v>1</v>
      </c>
      <c r="I290" s="234"/>
      <c r="J290" s="235">
        <f>ROUND(I290*H290,2)</f>
        <v>0</v>
      </c>
      <c r="K290" s="231" t="s">
        <v>21</v>
      </c>
      <c r="L290" s="236"/>
      <c r="M290" s="237" t="s">
        <v>21</v>
      </c>
      <c r="N290" s="238" t="s">
        <v>43</v>
      </c>
      <c r="O290" s="40"/>
      <c r="P290" s="207">
        <f>O290*H290</f>
        <v>0</v>
      </c>
      <c r="Q290" s="207">
        <v>0</v>
      </c>
      <c r="R290" s="207">
        <f>Q290*H290</f>
        <v>0</v>
      </c>
      <c r="S290" s="207">
        <v>0</v>
      </c>
      <c r="T290" s="208">
        <f>S290*H290</f>
        <v>0</v>
      </c>
      <c r="AR290" s="22" t="s">
        <v>197</v>
      </c>
      <c r="AT290" s="22" t="s">
        <v>194</v>
      </c>
      <c r="AU290" s="22" t="s">
        <v>82</v>
      </c>
      <c r="AY290" s="22" t="s">
        <v>131</v>
      </c>
      <c r="BE290" s="209">
        <f>IF(N290="základní",J290,0)</f>
        <v>0</v>
      </c>
      <c r="BF290" s="209">
        <f>IF(N290="snížená",J290,0)</f>
        <v>0</v>
      </c>
      <c r="BG290" s="209">
        <f>IF(N290="zákl. přenesená",J290,0)</f>
        <v>0</v>
      </c>
      <c r="BH290" s="209">
        <f>IF(N290="sníž. přenesená",J290,0)</f>
        <v>0</v>
      </c>
      <c r="BI290" s="209">
        <f>IF(N290="nulová",J290,0)</f>
        <v>0</v>
      </c>
      <c r="BJ290" s="22" t="s">
        <v>82</v>
      </c>
      <c r="BK290" s="209">
        <f>ROUND(I290*H290,2)</f>
        <v>0</v>
      </c>
      <c r="BL290" s="22" t="s">
        <v>189</v>
      </c>
      <c r="BM290" s="22" t="s">
        <v>488</v>
      </c>
    </row>
    <row r="291" spans="2:65" s="1" customFormat="1" ht="27">
      <c r="B291" s="39"/>
      <c r="C291" s="61"/>
      <c r="D291" s="224" t="s">
        <v>141</v>
      </c>
      <c r="E291" s="61"/>
      <c r="F291" s="225" t="s">
        <v>420</v>
      </c>
      <c r="G291" s="61"/>
      <c r="H291" s="61"/>
      <c r="I291" s="166"/>
      <c r="J291" s="61"/>
      <c r="K291" s="61"/>
      <c r="L291" s="59"/>
      <c r="M291" s="212"/>
      <c r="N291" s="40"/>
      <c r="O291" s="40"/>
      <c r="P291" s="40"/>
      <c r="Q291" s="40"/>
      <c r="R291" s="40"/>
      <c r="S291" s="40"/>
      <c r="T291" s="76"/>
      <c r="AT291" s="22" t="s">
        <v>141</v>
      </c>
      <c r="AU291" s="22" t="s">
        <v>82</v>
      </c>
    </row>
    <row r="292" spans="2:65" s="1" customFormat="1" ht="22.5" customHeight="1">
      <c r="B292" s="39"/>
      <c r="C292" s="229" t="s">
        <v>489</v>
      </c>
      <c r="D292" s="229" t="s">
        <v>194</v>
      </c>
      <c r="E292" s="230" t="s">
        <v>490</v>
      </c>
      <c r="F292" s="231" t="s">
        <v>491</v>
      </c>
      <c r="G292" s="232" t="s">
        <v>137</v>
      </c>
      <c r="H292" s="233">
        <v>1</v>
      </c>
      <c r="I292" s="234"/>
      <c r="J292" s="235">
        <f>ROUND(I292*H292,2)</f>
        <v>0</v>
      </c>
      <c r="K292" s="231" t="s">
        <v>21</v>
      </c>
      <c r="L292" s="236"/>
      <c r="M292" s="237" t="s">
        <v>21</v>
      </c>
      <c r="N292" s="238" t="s">
        <v>43</v>
      </c>
      <c r="O292" s="40"/>
      <c r="P292" s="207">
        <f>O292*H292</f>
        <v>0</v>
      </c>
      <c r="Q292" s="207">
        <v>0</v>
      </c>
      <c r="R292" s="207">
        <f>Q292*H292</f>
        <v>0</v>
      </c>
      <c r="S292" s="207">
        <v>0</v>
      </c>
      <c r="T292" s="208">
        <f>S292*H292</f>
        <v>0</v>
      </c>
      <c r="AR292" s="22" t="s">
        <v>197</v>
      </c>
      <c r="AT292" s="22" t="s">
        <v>194</v>
      </c>
      <c r="AU292" s="22" t="s">
        <v>82</v>
      </c>
      <c r="AY292" s="22" t="s">
        <v>131</v>
      </c>
      <c r="BE292" s="209">
        <f>IF(N292="základní",J292,0)</f>
        <v>0</v>
      </c>
      <c r="BF292" s="209">
        <f>IF(N292="snížená",J292,0)</f>
        <v>0</v>
      </c>
      <c r="BG292" s="209">
        <f>IF(N292="zákl. přenesená",J292,0)</f>
        <v>0</v>
      </c>
      <c r="BH292" s="209">
        <f>IF(N292="sníž. přenesená",J292,0)</f>
        <v>0</v>
      </c>
      <c r="BI292" s="209">
        <f>IF(N292="nulová",J292,0)</f>
        <v>0</v>
      </c>
      <c r="BJ292" s="22" t="s">
        <v>82</v>
      </c>
      <c r="BK292" s="209">
        <f>ROUND(I292*H292,2)</f>
        <v>0</v>
      </c>
      <c r="BL292" s="22" t="s">
        <v>189</v>
      </c>
      <c r="BM292" s="22" t="s">
        <v>492</v>
      </c>
    </row>
    <row r="293" spans="2:65" s="1" customFormat="1" ht="27">
      <c r="B293" s="39"/>
      <c r="C293" s="61"/>
      <c r="D293" s="224" t="s">
        <v>141</v>
      </c>
      <c r="E293" s="61"/>
      <c r="F293" s="225" t="s">
        <v>420</v>
      </c>
      <c r="G293" s="61"/>
      <c r="H293" s="61"/>
      <c r="I293" s="166"/>
      <c r="J293" s="61"/>
      <c r="K293" s="61"/>
      <c r="L293" s="59"/>
      <c r="M293" s="212"/>
      <c r="N293" s="40"/>
      <c r="O293" s="40"/>
      <c r="P293" s="40"/>
      <c r="Q293" s="40"/>
      <c r="R293" s="40"/>
      <c r="S293" s="40"/>
      <c r="T293" s="76"/>
      <c r="AT293" s="22" t="s">
        <v>141</v>
      </c>
      <c r="AU293" s="22" t="s">
        <v>82</v>
      </c>
    </row>
    <row r="294" spans="2:65" s="1" customFormat="1" ht="22.5" customHeight="1">
      <c r="B294" s="39"/>
      <c r="C294" s="198" t="s">
        <v>493</v>
      </c>
      <c r="D294" s="198" t="s">
        <v>134</v>
      </c>
      <c r="E294" s="199" t="s">
        <v>494</v>
      </c>
      <c r="F294" s="200" t="s">
        <v>495</v>
      </c>
      <c r="G294" s="201" t="s">
        <v>137</v>
      </c>
      <c r="H294" s="202">
        <v>28</v>
      </c>
      <c r="I294" s="203"/>
      <c r="J294" s="204">
        <f>ROUND(I294*H294,2)</f>
        <v>0</v>
      </c>
      <c r="K294" s="200" t="s">
        <v>138</v>
      </c>
      <c r="L294" s="59"/>
      <c r="M294" s="205" t="s">
        <v>21</v>
      </c>
      <c r="N294" s="206" t="s">
        <v>43</v>
      </c>
      <c r="O294" s="40"/>
      <c r="P294" s="207">
        <f>O294*H294</f>
        <v>0</v>
      </c>
      <c r="Q294" s="207">
        <v>0</v>
      </c>
      <c r="R294" s="207">
        <f>Q294*H294</f>
        <v>0</v>
      </c>
      <c r="S294" s="207">
        <v>0</v>
      </c>
      <c r="T294" s="208">
        <f>S294*H294</f>
        <v>0</v>
      </c>
      <c r="AR294" s="22" t="s">
        <v>189</v>
      </c>
      <c r="AT294" s="22" t="s">
        <v>134</v>
      </c>
      <c r="AU294" s="22" t="s">
        <v>82</v>
      </c>
      <c r="AY294" s="22" t="s">
        <v>131</v>
      </c>
      <c r="BE294" s="209">
        <f>IF(N294="základní",J294,0)</f>
        <v>0</v>
      </c>
      <c r="BF294" s="209">
        <f>IF(N294="snížená",J294,0)</f>
        <v>0</v>
      </c>
      <c r="BG294" s="209">
        <f>IF(N294="zákl. přenesená",J294,0)</f>
        <v>0</v>
      </c>
      <c r="BH294" s="209">
        <f>IF(N294="sníž. přenesená",J294,0)</f>
        <v>0</v>
      </c>
      <c r="BI294" s="209">
        <f>IF(N294="nulová",J294,0)</f>
        <v>0</v>
      </c>
      <c r="BJ294" s="22" t="s">
        <v>82</v>
      </c>
      <c r="BK294" s="209">
        <f>ROUND(I294*H294,2)</f>
        <v>0</v>
      </c>
      <c r="BL294" s="22" t="s">
        <v>189</v>
      </c>
      <c r="BM294" s="22" t="s">
        <v>496</v>
      </c>
    </row>
    <row r="295" spans="2:65" s="1" customFormat="1" ht="27">
      <c r="B295" s="39"/>
      <c r="C295" s="61"/>
      <c r="D295" s="210" t="s">
        <v>141</v>
      </c>
      <c r="E295" s="61"/>
      <c r="F295" s="211" t="s">
        <v>191</v>
      </c>
      <c r="G295" s="61"/>
      <c r="H295" s="61"/>
      <c r="I295" s="166"/>
      <c r="J295" s="61"/>
      <c r="K295" s="61"/>
      <c r="L295" s="59"/>
      <c r="M295" s="212"/>
      <c r="N295" s="40"/>
      <c r="O295" s="40"/>
      <c r="P295" s="40"/>
      <c r="Q295" s="40"/>
      <c r="R295" s="40"/>
      <c r="S295" s="40"/>
      <c r="T295" s="76"/>
      <c r="AT295" s="22" t="s">
        <v>141</v>
      </c>
      <c r="AU295" s="22" t="s">
        <v>82</v>
      </c>
    </row>
    <row r="296" spans="2:65" s="12" customFormat="1" ht="13.5">
      <c r="B296" s="213"/>
      <c r="C296" s="214"/>
      <c r="D296" s="224" t="s">
        <v>143</v>
      </c>
      <c r="E296" s="226" t="s">
        <v>21</v>
      </c>
      <c r="F296" s="227" t="s">
        <v>374</v>
      </c>
      <c r="G296" s="214"/>
      <c r="H296" s="228">
        <v>28</v>
      </c>
      <c r="I296" s="218"/>
      <c r="J296" s="214"/>
      <c r="K296" s="214"/>
      <c r="L296" s="219"/>
      <c r="M296" s="220"/>
      <c r="N296" s="221"/>
      <c r="O296" s="221"/>
      <c r="P296" s="221"/>
      <c r="Q296" s="221"/>
      <c r="R296" s="221"/>
      <c r="S296" s="221"/>
      <c r="T296" s="222"/>
      <c r="AT296" s="223" t="s">
        <v>143</v>
      </c>
      <c r="AU296" s="223" t="s">
        <v>82</v>
      </c>
      <c r="AV296" s="12" t="s">
        <v>82</v>
      </c>
      <c r="AW296" s="12" t="s">
        <v>35</v>
      </c>
      <c r="AX296" s="12" t="s">
        <v>77</v>
      </c>
      <c r="AY296" s="223" t="s">
        <v>131</v>
      </c>
    </row>
    <row r="297" spans="2:65" s="1" customFormat="1" ht="31.5" customHeight="1">
      <c r="B297" s="39"/>
      <c r="C297" s="198" t="s">
        <v>497</v>
      </c>
      <c r="D297" s="198" t="s">
        <v>134</v>
      </c>
      <c r="E297" s="199" t="s">
        <v>498</v>
      </c>
      <c r="F297" s="200" t="s">
        <v>499</v>
      </c>
      <c r="G297" s="201" t="s">
        <v>155</v>
      </c>
      <c r="H297" s="202">
        <v>65</v>
      </c>
      <c r="I297" s="203"/>
      <c r="J297" s="204">
        <f>ROUND(I297*H297,2)</f>
        <v>0</v>
      </c>
      <c r="K297" s="200" t="s">
        <v>138</v>
      </c>
      <c r="L297" s="59"/>
      <c r="M297" s="205" t="s">
        <v>21</v>
      </c>
      <c r="N297" s="206" t="s">
        <v>43</v>
      </c>
      <c r="O297" s="40"/>
      <c r="P297" s="207">
        <f>O297*H297</f>
        <v>0</v>
      </c>
      <c r="Q297" s="207">
        <v>0</v>
      </c>
      <c r="R297" s="207">
        <f>Q297*H297</f>
        <v>0</v>
      </c>
      <c r="S297" s="207">
        <v>0</v>
      </c>
      <c r="T297" s="208">
        <f>S297*H297</f>
        <v>0</v>
      </c>
      <c r="AR297" s="22" t="s">
        <v>189</v>
      </c>
      <c r="AT297" s="22" t="s">
        <v>134</v>
      </c>
      <c r="AU297" s="22" t="s">
        <v>82</v>
      </c>
      <c r="AY297" s="22" t="s">
        <v>131</v>
      </c>
      <c r="BE297" s="209">
        <f>IF(N297="základní",J297,0)</f>
        <v>0</v>
      </c>
      <c r="BF297" s="209">
        <f>IF(N297="snížená",J297,0)</f>
        <v>0</v>
      </c>
      <c r="BG297" s="209">
        <f>IF(N297="zákl. přenesená",J297,0)</f>
        <v>0</v>
      </c>
      <c r="BH297" s="209">
        <f>IF(N297="sníž. přenesená",J297,0)</f>
        <v>0</v>
      </c>
      <c r="BI297" s="209">
        <f>IF(N297="nulová",J297,0)</f>
        <v>0</v>
      </c>
      <c r="BJ297" s="22" t="s">
        <v>82</v>
      </c>
      <c r="BK297" s="209">
        <f>ROUND(I297*H297,2)</f>
        <v>0</v>
      </c>
      <c r="BL297" s="22" t="s">
        <v>189</v>
      </c>
      <c r="BM297" s="22" t="s">
        <v>500</v>
      </c>
    </row>
    <row r="298" spans="2:65" s="1" customFormat="1" ht="22.5" customHeight="1">
      <c r="B298" s="39"/>
      <c r="C298" s="198" t="s">
        <v>501</v>
      </c>
      <c r="D298" s="198" t="s">
        <v>134</v>
      </c>
      <c r="E298" s="199" t="s">
        <v>502</v>
      </c>
      <c r="F298" s="200" t="s">
        <v>503</v>
      </c>
      <c r="G298" s="201" t="s">
        <v>155</v>
      </c>
      <c r="H298" s="202">
        <v>65</v>
      </c>
      <c r="I298" s="203"/>
      <c r="J298" s="204">
        <f>ROUND(I298*H298,2)</f>
        <v>0</v>
      </c>
      <c r="K298" s="200" t="s">
        <v>138</v>
      </c>
      <c r="L298" s="59"/>
      <c r="M298" s="205" t="s">
        <v>21</v>
      </c>
      <c r="N298" s="206" t="s">
        <v>43</v>
      </c>
      <c r="O298" s="40"/>
      <c r="P298" s="207">
        <f>O298*H298</f>
        <v>0</v>
      </c>
      <c r="Q298" s="207">
        <v>0</v>
      </c>
      <c r="R298" s="207">
        <f>Q298*H298</f>
        <v>0</v>
      </c>
      <c r="S298" s="207">
        <v>0</v>
      </c>
      <c r="T298" s="208">
        <f>S298*H298</f>
        <v>0</v>
      </c>
      <c r="AR298" s="22" t="s">
        <v>189</v>
      </c>
      <c r="AT298" s="22" t="s">
        <v>134</v>
      </c>
      <c r="AU298" s="22" t="s">
        <v>82</v>
      </c>
      <c r="AY298" s="22" t="s">
        <v>131</v>
      </c>
      <c r="BE298" s="209">
        <f>IF(N298="základní",J298,0)</f>
        <v>0</v>
      </c>
      <c r="BF298" s="209">
        <f>IF(N298="snížená",J298,0)</f>
        <v>0</v>
      </c>
      <c r="BG298" s="209">
        <f>IF(N298="zákl. přenesená",J298,0)</f>
        <v>0</v>
      </c>
      <c r="BH298" s="209">
        <f>IF(N298="sníž. přenesená",J298,0)</f>
        <v>0</v>
      </c>
      <c r="BI298" s="209">
        <f>IF(N298="nulová",J298,0)</f>
        <v>0</v>
      </c>
      <c r="BJ298" s="22" t="s">
        <v>82</v>
      </c>
      <c r="BK298" s="209">
        <f>ROUND(I298*H298,2)</f>
        <v>0</v>
      </c>
      <c r="BL298" s="22" t="s">
        <v>189</v>
      </c>
      <c r="BM298" s="22" t="s">
        <v>504</v>
      </c>
    </row>
    <row r="299" spans="2:65" s="1" customFormat="1" ht="31.5" customHeight="1">
      <c r="B299" s="39"/>
      <c r="C299" s="198" t="s">
        <v>505</v>
      </c>
      <c r="D299" s="198" t="s">
        <v>134</v>
      </c>
      <c r="E299" s="199" t="s">
        <v>506</v>
      </c>
      <c r="F299" s="200" t="s">
        <v>507</v>
      </c>
      <c r="G299" s="201" t="s">
        <v>251</v>
      </c>
      <c r="H299" s="239"/>
      <c r="I299" s="203"/>
      <c r="J299" s="204">
        <f>ROUND(I299*H299,2)</f>
        <v>0</v>
      </c>
      <c r="K299" s="200" t="s">
        <v>138</v>
      </c>
      <c r="L299" s="59"/>
      <c r="M299" s="205" t="s">
        <v>21</v>
      </c>
      <c r="N299" s="206" t="s">
        <v>43</v>
      </c>
      <c r="O299" s="40"/>
      <c r="P299" s="207">
        <f>O299*H299</f>
        <v>0</v>
      </c>
      <c r="Q299" s="207">
        <v>0</v>
      </c>
      <c r="R299" s="207">
        <f>Q299*H299</f>
        <v>0</v>
      </c>
      <c r="S299" s="207">
        <v>0</v>
      </c>
      <c r="T299" s="208">
        <f>S299*H299</f>
        <v>0</v>
      </c>
      <c r="AR299" s="22" t="s">
        <v>189</v>
      </c>
      <c r="AT299" s="22" t="s">
        <v>134</v>
      </c>
      <c r="AU299" s="22" t="s">
        <v>82</v>
      </c>
      <c r="AY299" s="22" t="s">
        <v>131</v>
      </c>
      <c r="BE299" s="209">
        <f>IF(N299="základní",J299,0)</f>
        <v>0</v>
      </c>
      <c r="BF299" s="209">
        <f>IF(N299="snížená",J299,0)</f>
        <v>0</v>
      </c>
      <c r="BG299" s="209">
        <f>IF(N299="zákl. přenesená",J299,0)</f>
        <v>0</v>
      </c>
      <c r="BH299" s="209">
        <f>IF(N299="sníž. přenesená",J299,0)</f>
        <v>0</v>
      </c>
      <c r="BI299" s="209">
        <f>IF(N299="nulová",J299,0)</f>
        <v>0</v>
      </c>
      <c r="BJ299" s="22" t="s">
        <v>82</v>
      </c>
      <c r="BK299" s="209">
        <f>ROUND(I299*H299,2)</f>
        <v>0</v>
      </c>
      <c r="BL299" s="22" t="s">
        <v>189</v>
      </c>
      <c r="BM299" s="22" t="s">
        <v>508</v>
      </c>
    </row>
    <row r="300" spans="2:65" s="11" customFormat="1" ht="29.85" customHeight="1">
      <c r="B300" s="181"/>
      <c r="C300" s="182"/>
      <c r="D300" s="195" t="s">
        <v>70</v>
      </c>
      <c r="E300" s="196" t="s">
        <v>509</v>
      </c>
      <c r="F300" s="196" t="s">
        <v>510</v>
      </c>
      <c r="G300" s="182"/>
      <c r="H300" s="182"/>
      <c r="I300" s="185"/>
      <c r="J300" s="197">
        <f>BK300</f>
        <v>0</v>
      </c>
      <c r="K300" s="182"/>
      <c r="L300" s="187"/>
      <c r="M300" s="188"/>
      <c r="N300" s="189"/>
      <c r="O300" s="189"/>
      <c r="P300" s="190">
        <f>SUM(P301:P302)</f>
        <v>0</v>
      </c>
      <c r="Q300" s="189"/>
      <c r="R300" s="190">
        <f>SUM(R301:R302)</f>
        <v>0</v>
      </c>
      <c r="S300" s="189"/>
      <c r="T300" s="191">
        <f>SUM(T301:T302)</f>
        <v>0</v>
      </c>
      <c r="AR300" s="192" t="s">
        <v>82</v>
      </c>
      <c r="AT300" s="193" t="s">
        <v>70</v>
      </c>
      <c r="AU300" s="193" t="s">
        <v>77</v>
      </c>
      <c r="AY300" s="192" t="s">
        <v>131</v>
      </c>
      <c r="BK300" s="194">
        <f>SUM(BK301:BK302)</f>
        <v>0</v>
      </c>
    </row>
    <row r="301" spans="2:65" s="1" customFormat="1" ht="22.5" customHeight="1">
      <c r="B301" s="39"/>
      <c r="C301" s="229" t="s">
        <v>511</v>
      </c>
      <c r="D301" s="229" t="s">
        <v>194</v>
      </c>
      <c r="E301" s="230" t="s">
        <v>512</v>
      </c>
      <c r="F301" s="231" t="s">
        <v>513</v>
      </c>
      <c r="G301" s="232" t="s">
        <v>163</v>
      </c>
      <c r="H301" s="233">
        <v>12</v>
      </c>
      <c r="I301" s="234"/>
      <c r="J301" s="235">
        <f>ROUND(I301*H301,2)</f>
        <v>0</v>
      </c>
      <c r="K301" s="231" t="s">
        <v>21</v>
      </c>
      <c r="L301" s="236"/>
      <c r="M301" s="237" t="s">
        <v>21</v>
      </c>
      <c r="N301" s="238" t="s">
        <v>43</v>
      </c>
      <c r="O301" s="40"/>
      <c r="P301" s="207">
        <f>O301*H301</f>
        <v>0</v>
      </c>
      <c r="Q301" s="207">
        <v>0</v>
      </c>
      <c r="R301" s="207">
        <f>Q301*H301</f>
        <v>0</v>
      </c>
      <c r="S301" s="207">
        <v>0</v>
      </c>
      <c r="T301" s="208">
        <f>S301*H301</f>
        <v>0</v>
      </c>
      <c r="AR301" s="22" t="s">
        <v>197</v>
      </c>
      <c r="AT301" s="22" t="s">
        <v>194</v>
      </c>
      <c r="AU301" s="22" t="s">
        <v>82</v>
      </c>
      <c r="AY301" s="22" t="s">
        <v>131</v>
      </c>
      <c r="BE301" s="209">
        <f>IF(N301="základní",J301,0)</f>
        <v>0</v>
      </c>
      <c r="BF301" s="209">
        <f>IF(N301="snížená",J301,0)</f>
        <v>0</v>
      </c>
      <c r="BG301" s="209">
        <f>IF(N301="zákl. přenesená",J301,0)</f>
        <v>0</v>
      </c>
      <c r="BH301" s="209">
        <f>IF(N301="sníž. přenesená",J301,0)</f>
        <v>0</v>
      </c>
      <c r="BI301" s="209">
        <f>IF(N301="nulová",J301,0)</f>
        <v>0</v>
      </c>
      <c r="BJ301" s="22" t="s">
        <v>82</v>
      </c>
      <c r="BK301" s="209">
        <f>ROUND(I301*H301,2)</f>
        <v>0</v>
      </c>
      <c r="BL301" s="22" t="s">
        <v>189</v>
      </c>
      <c r="BM301" s="22" t="s">
        <v>514</v>
      </c>
    </row>
    <row r="302" spans="2:65" s="1" customFormat="1" ht="27">
      <c r="B302" s="39"/>
      <c r="C302" s="61"/>
      <c r="D302" s="210" t="s">
        <v>141</v>
      </c>
      <c r="E302" s="61"/>
      <c r="F302" s="211" t="s">
        <v>142</v>
      </c>
      <c r="G302" s="61"/>
      <c r="H302" s="61"/>
      <c r="I302" s="166"/>
      <c r="J302" s="61"/>
      <c r="K302" s="61"/>
      <c r="L302" s="59"/>
      <c r="M302" s="212"/>
      <c r="N302" s="40"/>
      <c r="O302" s="40"/>
      <c r="P302" s="40"/>
      <c r="Q302" s="40"/>
      <c r="R302" s="40"/>
      <c r="S302" s="40"/>
      <c r="T302" s="76"/>
      <c r="AT302" s="22" t="s">
        <v>141</v>
      </c>
      <c r="AU302" s="22" t="s">
        <v>82</v>
      </c>
    </row>
    <row r="303" spans="2:65" s="11" customFormat="1" ht="37.35" customHeight="1">
      <c r="B303" s="181"/>
      <c r="C303" s="182"/>
      <c r="D303" s="183" t="s">
        <v>70</v>
      </c>
      <c r="E303" s="184" t="s">
        <v>515</v>
      </c>
      <c r="F303" s="184" t="s">
        <v>515</v>
      </c>
      <c r="G303" s="182"/>
      <c r="H303" s="182"/>
      <c r="I303" s="185"/>
      <c r="J303" s="186">
        <f>BK303</f>
        <v>0</v>
      </c>
      <c r="K303" s="182"/>
      <c r="L303" s="187"/>
      <c r="M303" s="188"/>
      <c r="N303" s="189"/>
      <c r="O303" s="189"/>
      <c r="P303" s="190">
        <f>P304</f>
        <v>0</v>
      </c>
      <c r="Q303" s="189"/>
      <c r="R303" s="190">
        <f>R304</f>
        <v>0</v>
      </c>
      <c r="S303" s="189"/>
      <c r="T303" s="191">
        <f>T304</f>
        <v>0</v>
      </c>
      <c r="AR303" s="192" t="s">
        <v>139</v>
      </c>
      <c r="AT303" s="193" t="s">
        <v>70</v>
      </c>
      <c r="AU303" s="193" t="s">
        <v>71</v>
      </c>
      <c r="AY303" s="192" t="s">
        <v>131</v>
      </c>
      <c r="BK303" s="194">
        <f>BK304</f>
        <v>0</v>
      </c>
    </row>
    <row r="304" spans="2:65" s="11" customFormat="1" ht="19.899999999999999" customHeight="1">
      <c r="B304" s="181"/>
      <c r="C304" s="182"/>
      <c r="D304" s="195" t="s">
        <v>70</v>
      </c>
      <c r="E304" s="196" t="s">
        <v>516</v>
      </c>
      <c r="F304" s="196" t="s">
        <v>517</v>
      </c>
      <c r="G304" s="182"/>
      <c r="H304" s="182"/>
      <c r="I304" s="185"/>
      <c r="J304" s="197">
        <f>BK304</f>
        <v>0</v>
      </c>
      <c r="K304" s="182"/>
      <c r="L304" s="187"/>
      <c r="M304" s="188"/>
      <c r="N304" s="189"/>
      <c r="O304" s="189"/>
      <c r="P304" s="190">
        <f>SUM(P305:P306)</f>
        <v>0</v>
      </c>
      <c r="Q304" s="189"/>
      <c r="R304" s="190">
        <f>SUM(R305:R306)</f>
        <v>0</v>
      </c>
      <c r="S304" s="189"/>
      <c r="T304" s="191">
        <f>SUM(T305:T306)</f>
        <v>0</v>
      </c>
      <c r="AR304" s="192" t="s">
        <v>139</v>
      </c>
      <c r="AT304" s="193" t="s">
        <v>70</v>
      </c>
      <c r="AU304" s="193" t="s">
        <v>77</v>
      </c>
      <c r="AY304" s="192" t="s">
        <v>131</v>
      </c>
      <c r="BK304" s="194">
        <f>SUM(BK305:BK306)</f>
        <v>0</v>
      </c>
    </row>
    <row r="305" spans="2:65" s="1" customFormat="1" ht="22.5" customHeight="1">
      <c r="B305" s="39"/>
      <c r="C305" s="198" t="s">
        <v>518</v>
      </c>
      <c r="D305" s="198" t="s">
        <v>134</v>
      </c>
      <c r="E305" s="199" t="s">
        <v>516</v>
      </c>
      <c r="F305" s="200" t="s">
        <v>519</v>
      </c>
      <c r="G305" s="201" t="s">
        <v>520</v>
      </c>
      <c r="H305" s="202">
        <v>72</v>
      </c>
      <c r="I305" s="203"/>
      <c r="J305" s="204">
        <f>ROUND(I305*H305,2)</f>
        <v>0</v>
      </c>
      <c r="K305" s="200" t="s">
        <v>21</v>
      </c>
      <c r="L305" s="59"/>
      <c r="M305" s="205" t="s">
        <v>21</v>
      </c>
      <c r="N305" s="206" t="s">
        <v>43</v>
      </c>
      <c r="O305" s="40"/>
      <c r="P305" s="207">
        <f>O305*H305</f>
        <v>0</v>
      </c>
      <c r="Q305" s="207">
        <v>0</v>
      </c>
      <c r="R305" s="207">
        <f>Q305*H305</f>
        <v>0</v>
      </c>
      <c r="S305" s="207">
        <v>0</v>
      </c>
      <c r="T305" s="208">
        <f>S305*H305</f>
        <v>0</v>
      </c>
      <c r="AR305" s="22" t="s">
        <v>521</v>
      </c>
      <c r="AT305" s="22" t="s">
        <v>134</v>
      </c>
      <c r="AU305" s="22" t="s">
        <v>82</v>
      </c>
      <c r="AY305" s="22" t="s">
        <v>131</v>
      </c>
      <c r="BE305" s="209">
        <f>IF(N305="základní",J305,0)</f>
        <v>0</v>
      </c>
      <c r="BF305" s="209">
        <f>IF(N305="snížená",J305,0)</f>
        <v>0</v>
      </c>
      <c r="BG305" s="209">
        <f>IF(N305="zákl. přenesená",J305,0)</f>
        <v>0</v>
      </c>
      <c r="BH305" s="209">
        <f>IF(N305="sníž. přenesená",J305,0)</f>
        <v>0</v>
      </c>
      <c r="BI305" s="209">
        <f>IF(N305="nulová",J305,0)</f>
        <v>0</v>
      </c>
      <c r="BJ305" s="22" t="s">
        <v>82</v>
      </c>
      <c r="BK305" s="209">
        <f>ROUND(I305*H305,2)</f>
        <v>0</v>
      </c>
      <c r="BL305" s="22" t="s">
        <v>521</v>
      </c>
      <c r="BM305" s="22" t="s">
        <v>522</v>
      </c>
    </row>
    <row r="306" spans="2:65" s="1" customFormat="1" ht="22.5" customHeight="1">
      <c r="B306" s="39"/>
      <c r="C306" s="229" t="s">
        <v>523</v>
      </c>
      <c r="D306" s="229" t="s">
        <v>194</v>
      </c>
      <c r="E306" s="230" t="s">
        <v>524</v>
      </c>
      <c r="F306" s="231" t="s">
        <v>525</v>
      </c>
      <c r="G306" s="232" t="s">
        <v>520</v>
      </c>
      <c r="H306" s="233">
        <v>32</v>
      </c>
      <c r="I306" s="234"/>
      <c r="J306" s="235">
        <f>ROUND(I306*H306,2)</f>
        <v>0</v>
      </c>
      <c r="K306" s="231" t="s">
        <v>21</v>
      </c>
      <c r="L306" s="236"/>
      <c r="M306" s="237" t="s">
        <v>21</v>
      </c>
      <c r="N306" s="240" t="s">
        <v>43</v>
      </c>
      <c r="O306" s="241"/>
      <c r="P306" s="242">
        <f>O306*H306</f>
        <v>0</v>
      </c>
      <c r="Q306" s="242">
        <v>0</v>
      </c>
      <c r="R306" s="242">
        <f>Q306*H306</f>
        <v>0</v>
      </c>
      <c r="S306" s="242">
        <v>0</v>
      </c>
      <c r="T306" s="243">
        <f>S306*H306</f>
        <v>0</v>
      </c>
      <c r="AR306" s="22" t="s">
        <v>521</v>
      </c>
      <c r="AT306" s="22" t="s">
        <v>194</v>
      </c>
      <c r="AU306" s="22" t="s">
        <v>82</v>
      </c>
      <c r="AY306" s="22" t="s">
        <v>131</v>
      </c>
      <c r="BE306" s="209">
        <f>IF(N306="základní",J306,0)</f>
        <v>0</v>
      </c>
      <c r="BF306" s="209">
        <f>IF(N306="snížená",J306,0)</f>
        <v>0</v>
      </c>
      <c r="BG306" s="209">
        <f>IF(N306="zákl. přenesená",J306,0)</f>
        <v>0</v>
      </c>
      <c r="BH306" s="209">
        <f>IF(N306="sníž. přenesená",J306,0)</f>
        <v>0</v>
      </c>
      <c r="BI306" s="209">
        <f>IF(N306="nulová",J306,0)</f>
        <v>0</v>
      </c>
      <c r="BJ306" s="22" t="s">
        <v>82</v>
      </c>
      <c r="BK306" s="209">
        <f>ROUND(I306*H306,2)</f>
        <v>0</v>
      </c>
      <c r="BL306" s="22" t="s">
        <v>521</v>
      </c>
      <c r="BM306" s="22" t="s">
        <v>526</v>
      </c>
    </row>
    <row r="307" spans="2:65" s="1" customFormat="1" ht="6.95" customHeight="1">
      <c r="B307" s="54"/>
      <c r="C307" s="55"/>
      <c r="D307" s="55"/>
      <c r="E307" s="55"/>
      <c r="F307" s="55"/>
      <c r="G307" s="55"/>
      <c r="H307" s="55"/>
      <c r="I307" s="142"/>
      <c r="J307" s="55"/>
      <c r="K307" s="55"/>
      <c r="L307" s="59"/>
    </row>
  </sheetData>
  <sheetProtection algorithmName="SHA-512" hashValue="+TuwWXoEivmlra9dYSP6gKvwhSuaJLrU+ZGKk5iDqxLYPz9fA3ZnAxXZoMvUZ9dHxp88Wa9a6IjPkhtz5p4whg==" saltValue="eHXstTN41auZ+Z+Eviprcw==" spinCount="100000" sheet="1" objects="1" scenarios="1" formatCells="0" formatColumns="0" formatRows="0" sort="0" autoFilter="0"/>
  <autoFilter ref="C97:K306"/>
  <mergeCells count="12">
    <mergeCell ref="G1:H1"/>
    <mergeCell ref="L2:V2"/>
    <mergeCell ref="E49:H49"/>
    <mergeCell ref="E51:H51"/>
    <mergeCell ref="E86:H86"/>
    <mergeCell ref="E88:H88"/>
    <mergeCell ref="E90:H90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4" customWidth="1"/>
    <col min="2" max="2" width="1.6640625" style="244" customWidth="1"/>
    <col min="3" max="4" width="5" style="244" customWidth="1"/>
    <col min="5" max="5" width="11.6640625" style="244" customWidth="1"/>
    <col min="6" max="6" width="9.1640625" style="244" customWidth="1"/>
    <col min="7" max="7" width="5" style="244" customWidth="1"/>
    <col min="8" max="8" width="77.83203125" style="244" customWidth="1"/>
    <col min="9" max="10" width="20" style="244" customWidth="1"/>
    <col min="11" max="11" width="1.6640625" style="244" customWidth="1"/>
  </cols>
  <sheetData>
    <row r="1" spans="2:11" ht="37.5" customHeight="1"/>
    <row r="2" spans="2:11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pans="2:11" s="13" customFormat="1" ht="45" customHeight="1">
      <c r="B3" s="248"/>
      <c r="C3" s="375" t="s">
        <v>527</v>
      </c>
      <c r="D3" s="375"/>
      <c r="E3" s="375"/>
      <c r="F3" s="375"/>
      <c r="G3" s="375"/>
      <c r="H3" s="375"/>
      <c r="I3" s="375"/>
      <c r="J3" s="375"/>
      <c r="K3" s="249"/>
    </row>
    <row r="4" spans="2:11" ht="25.5" customHeight="1">
      <c r="B4" s="250"/>
      <c r="C4" s="379" t="s">
        <v>528</v>
      </c>
      <c r="D4" s="379"/>
      <c r="E4" s="379"/>
      <c r="F4" s="379"/>
      <c r="G4" s="379"/>
      <c r="H4" s="379"/>
      <c r="I4" s="379"/>
      <c r="J4" s="379"/>
      <c r="K4" s="251"/>
    </row>
    <row r="5" spans="2:11" ht="5.25" customHeight="1">
      <c r="B5" s="250"/>
      <c r="C5" s="252"/>
      <c r="D5" s="252"/>
      <c r="E5" s="252"/>
      <c r="F5" s="252"/>
      <c r="G5" s="252"/>
      <c r="H5" s="252"/>
      <c r="I5" s="252"/>
      <c r="J5" s="252"/>
      <c r="K5" s="251"/>
    </row>
    <row r="6" spans="2:11" ht="15" customHeight="1">
      <c r="B6" s="250"/>
      <c r="C6" s="378" t="s">
        <v>529</v>
      </c>
      <c r="D6" s="378"/>
      <c r="E6" s="378"/>
      <c r="F6" s="378"/>
      <c r="G6" s="378"/>
      <c r="H6" s="378"/>
      <c r="I6" s="378"/>
      <c r="J6" s="378"/>
      <c r="K6" s="251"/>
    </row>
    <row r="7" spans="2:11" ht="15" customHeight="1">
      <c r="B7" s="254"/>
      <c r="C7" s="378" t="s">
        <v>530</v>
      </c>
      <c r="D7" s="378"/>
      <c r="E7" s="378"/>
      <c r="F7" s="378"/>
      <c r="G7" s="378"/>
      <c r="H7" s="378"/>
      <c r="I7" s="378"/>
      <c r="J7" s="378"/>
      <c r="K7" s="251"/>
    </row>
    <row r="8" spans="2:11" ht="12.75" customHeight="1">
      <c r="B8" s="254"/>
      <c r="C8" s="253"/>
      <c r="D8" s="253"/>
      <c r="E8" s="253"/>
      <c r="F8" s="253"/>
      <c r="G8" s="253"/>
      <c r="H8" s="253"/>
      <c r="I8" s="253"/>
      <c r="J8" s="253"/>
      <c r="K8" s="251"/>
    </row>
    <row r="9" spans="2:11" ht="15" customHeight="1">
      <c r="B9" s="254"/>
      <c r="C9" s="378" t="s">
        <v>531</v>
      </c>
      <c r="D9" s="378"/>
      <c r="E9" s="378"/>
      <c r="F9" s="378"/>
      <c r="G9" s="378"/>
      <c r="H9" s="378"/>
      <c r="I9" s="378"/>
      <c r="J9" s="378"/>
      <c r="K9" s="251"/>
    </row>
    <row r="10" spans="2:11" ht="15" customHeight="1">
      <c r="B10" s="254"/>
      <c r="C10" s="253"/>
      <c r="D10" s="378" t="s">
        <v>532</v>
      </c>
      <c r="E10" s="378"/>
      <c r="F10" s="378"/>
      <c r="G10" s="378"/>
      <c r="H10" s="378"/>
      <c r="I10" s="378"/>
      <c r="J10" s="378"/>
      <c r="K10" s="251"/>
    </row>
    <row r="11" spans="2:11" ht="15" customHeight="1">
      <c r="B11" s="254"/>
      <c r="C11" s="255"/>
      <c r="D11" s="378" t="s">
        <v>533</v>
      </c>
      <c r="E11" s="378"/>
      <c r="F11" s="378"/>
      <c r="G11" s="378"/>
      <c r="H11" s="378"/>
      <c r="I11" s="378"/>
      <c r="J11" s="378"/>
      <c r="K11" s="251"/>
    </row>
    <row r="12" spans="2:11" ht="12.75" customHeight="1">
      <c r="B12" s="254"/>
      <c r="C12" s="255"/>
      <c r="D12" s="255"/>
      <c r="E12" s="255"/>
      <c r="F12" s="255"/>
      <c r="G12" s="255"/>
      <c r="H12" s="255"/>
      <c r="I12" s="255"/>
      <c r="J12" s="255"/>
      <c r="K12" s="251"/>
    </row>
    <row r="13" spans="2:11" ht="15" customHeight="1">
      <c r="B13" s="254"/>
      <c r="C13" s="255"/>
      <c r="D13" s="378" t="s">
        <v>534</v>
      </c>
      <c r="E13" s="378"/>
      <c r="F13" s="378"/>
      <c r="G13" s="378"/>
      <c r="H13" s="378"/>
      <c r="I13" s="378"/>
      <c r="J13" s="378"/>
      <c r="K13" s="251"/>
    </row>
    <row r="14" spans="2:11" ht="15" customHeight="1">
      <c r="B14" s="254"/>
      <c r="C14" s="255"/>
      <c r="D14" s="378" t="s">
        <v>535</v>
      </c>
      <c r="E14" s="378"/>
      <c r="F14" s="378"/>
      <c r="G14" s="378"/>
      <c r="H14" s="378"/>
      <c r="I14" s="378"/>
      <c r="J14" s="378"/>
      <c r="K14" s="251"/>
    </row>
    <row r="15" spans="2:11" ht="15" customHeight="1">
      <c r="B15" s="254"/>
      <c r="C15" s="255"/>
      <c r="D15" s="378" t="s">
        <v>536</v>
      </c>
      <c r="E15" s="378"/>
      <c r="F15" s="378"/>
      <c r="G15" s="378"/>
      <c r="H15" s="378"/>
      <c r="I15" s="378"/>
      <c r="J15" s="378"/>
      <c r="K15" s="251"/>
    </row>
    <row r="16" spans="2:11" ht="15" customHeight="1">
      <c r="B16" s="254"/>
      <c r="C16" s="255"/>
      <c r="D16" s="255"/>
      <c r="E16" s="256" t="s">
        <v>76</v>
      </c>
      <c r="F16" s="378" t="s">
        <v>537</v>
      </c>
      <c r="G16" s="378"/>
      <c r="H16" s="378"/>
      <c r="I16" s="378"/>
      <c r="J16" s="378"/>
      <c r="K16" s="251"/>
    </row>
    <row r="17" spans="2:11" ht="15" customHeight="1">
      <c r="B17" s="254"/>
      <c r="C17" s="255"/>
      <c r="D17" s="255"/>
      <c r="E17" s="256" t="s">
        <v>538</v>
      </c>
      <c r="F17" s="378" t="s">
        <v>539</v>
      </c>
      <c r="G17" s="378"/>
      <c r="H17" s="378"/>
      <c r="I17" s="378"/>
      <c r="J17" s="378"/>
      <c r="K17" s="251"/>
    </row>
    <row r="18" spans="2:11" ht="15" customHeight="1">
      <c r="B18" s="254"/>
      <c r="C18" s="255"/>
      <c r="D18" s="255"/>
      <c r="E18" s="256" t="s">
        <v>540</v>
      </c>
      <c r="F18" s="378" t="s">
        <v>541</v>
      </c>
      <c r="G18" s="378"/>
      <c r="H18" s="378"/>
      <c r="I18" s="378"/>
      <c r="J18" s="378"/>
      <c r="K18" s="251"/>
    </row>
    <row r="19" spans="2:11" ht="15" customHeight="1">
      <c r="B19" s="254"/>
      <c r="C19" s="255"/>
      <c r="D19" s="255"/>
      <c r="E19" s="256" t="s">
        <v>542</v>
      </c>
      <c r="F19" s="378" t="s">
        <v>543</v>
      </c>
      <c r="G19" s="378"/>
      <c r="H19" s="378"/>
      <c r="I19" s="378"/>
      <c r="J19" s="378"/>
      <c r="K19" s="251"/>
    </row>
    <row r="20" spans="2:11" ht="15" customHeight="1">
      <c r="B20" s="254"/>
      <c r="C20" s="255"/>
      <c r="D20" s="255"/>
      <c r="E20" s="256" t="s">
        <v>544</v>
      </c>
      <c r="F20" s="378" t="s">
        <v>515</v>
      </c>
      <c r="G20" s="378"/>
      <c r="H20" s="378"/>
      <c r="I20" s="378"/>
      <c r="J20" s="378"/>
      <c r="K20" s="251"/>
    </row>
    <row r="21" spans="2:11" ht="15" customHeight="1">
      <c r="B21" s="254"/>
      <c r="C21" s="255"/>
      <c r="D21" s="255"/>
      <c r="E21" s="256" t="s">
        <v>81</v>
      </c>
      <c r="F21" s="378" t="s">
        <v>545</v>
      </c>
      <c r="G21" s="378"/>
      <c r="H21" s="378"/>
      <c r="I21" s="378"/>
      <c r="J21" s="378"/>
      <c r="K21" s="251"/>
    </row>
    <row r="22" spans="2:11" ht="12.75" customHeight="1">
      <c r="B22" s="254"/>
      <c r="C22" s="255"/>
      <c r="D22" s="255"/>
      <c r="E22" s="255"/>
      <c r="F22" s="255"/>
      <c r="G22" s="255"/>
      <c r="H22" s="255"/>
      <c r="I22" s="255"/>
      <c r="J22" s="255"/>
      <c r="K22" s="251"/>
    </row>
    <row r="23" spans="2:11" ht="15" customHeight="1">
      <c r="B23" s="254"/>
      <c r="C23" s="378" t="s">
        <v>546</v>
      </c>
      <c r="D23" s="378"/>
      <c r="E23" s="378"/>
      <c r="F23" s="378"/>
      <c r="G23" s="378"/>
      <c r="H23" s="378"/>
      <c r="I23" s="378"/>
      <c r="J23" s="378"/>
      <c r="K23" s="251"/>
    </row>
    <row r="24" spans="2:11" ht="15" customHeight="1">
      <c r="B24" s="254"/>
      <c r="C24" s="378" t="s">
        <v>547</v>
      </c>
      <c r="D24" s="378"/>
      <c r="E24" s="378"/>
      <c r="F24" s="378"/>
      <c r="G24" s="378"/>
      <c r="H24" s="378"/>
      <c r="I24" s="378"/>
      <c r="J24" s="378"/>
      <c r="K24" s="251"/>
    </row>
    <row r="25" spans="2:11" ht="15" customHeight="1">
      <c r="B25" s="254"/>
      <c r="C25" s="253"/>
      <c r="D25" s="378" t="s">
        <v>548</v>
      </c>
      <c r="E25" s="378"/>
      <c r="F25" s="378"/>
      <c r="G25" s="378"/>
      <c r="H25" s="378"/>
      <c r="I25" s="378"/>
      <c r="J25" s="378"/>
      <c r="K25" s="251"/>
    </row>
    <row r="26" spans="2:11" ht="15" customHeight="1">
      <c r="B26" s="254"/>
      <c r="C26" s="255"/>
      <c r="D26" s="378" t="s">
        <v>549</v>
      </c>
      <c r="E26" s="378"/>
      <c r="F26" s="378"/>
      <c r="G26" s="378"/>
      <c r="H26" s="378"/>
      <c r="I26" s="378"/>
      <c r="J26" s="378"/>
      <c r="K26" s="251"/>
    </row>
    <row r="27" spans="2:11" ht="12.75" customHeight="1">
      <c r="B27" s="254"/>
      <c r="C27" s="255"/>
      <c r="D27" s="255"/>
      <c r="E27" s="255"/>
      <c r="F27" s="255"/>
      <c r="G27" s="255"/>
      <c r="H27" s="255"/>
      <c r="I27" s="255"/>
      <c r="J27" s="255"/>
      <c r="K27" s="251"/>
    </row>
    <row r="28" spans="2:11" ht="15" customHeight="1">
      <c r="B28" s="254"/>
      <c r="C28" s="255"/>
      <c r="D28" s="378" t="s">
        <v>550</v>
      </c>
      <c r="E28" s="378"/>
      <c r="F28" s="378"/>
      <c r="G28" s="378"/>
      <c r="H28" s="378"/>
      <c r="I28" s="378"/>
      <c r="J28" s="378"/>
      <c r="K28" s="251"/>
    </row>
    <row r="29" spans="2:11" ht="15" customHeight="1">
      <c r="B29" s="254"/>
      <c r="C29" s="255"/>
      <c r="D29" s="378" t="s">
        <v>551</v>
      </c>
      <c r="E29" s="378"/>
      <c r="F29" s="378"/>
      <c r="G29" s="378"/>
      <c r="H29" s="378"/>
      <c r="I29" s="378"/>
      <c r="J29" s="378"/>
      <c r="K29" s="251"/>
    </row>
    <row r="30" spans="2:11" ht="12.75" customHeight="1">
      <c r="B30" s="254"/>
      <c r="C30" s="255"/>
      <c r="D30" s="255"/>
      <c r="E30" s="255"/>
      <c r="F30" s="255"/>
      <c r="G30" s="255"/>
      <c r="H30" s="255"/>
      <c r="I30" s="255"/>
      <c r="J30" s="255"/>
      <c r="K30" s="251"/>
    </row>
    <row r="31" spans="2:11" ht="15" customHeight="1">
      <c r="B31" s="254"/>
      <c r="C31" s="255"/>
      <c r="D31" s="378" t="s">
        <v>552</v>
      </c>
      <c r="E31" s="378"/>
      <c r="F31" s="378"/>
      <c r="G31" s="378"/>
      <c r="H31" s="378"/>
      <c r="I31" s="378"/>
      <c r="J31" s="378"/>
      <c r="K31" s="251"/>
    </row>
    <row r="32" spans="2:11" ht="15" customHeight="1">
      <c r="B32" s="254"/>
      <c r="C32" s="255"/>
      <c r="D32" s="378" t="s">
        <v>553</v>
      </c>
      <c r="E32" s="378"/>
      <c r="F32" s="378"/>
      <c r="G32" s="378"/>
      <c r="H32" s="378"/>
      <c r="I32" s="378"/>
      <c r="J32" s="378"/>
      <c r="K32" s="251"/>
    </row>
    <row r="33" spans="2:11" ht="15" customHeight="1">
      <c r="B33" s="254"/>
      <c r="C33" s="255"/>
      <c r="D33" s="378" t="s">
        <v>554</v>
      </c>
      <c r="E33" s="378"/>
      <c r="F33" s="378"/>
      <c r="G33" s="378"/>
      <c r="H33" s="378"/>
      <c r="I33" s="378"/>
      <c r="J33" s="378"/>
      <c r="K33" s="251"/>
    </row>
    <row r="34" spans="2:11" ht="15" customHeight="1">
      <c r="B34" s="254"/>
      <c r="C34" s="255"/>
      <c r="D34" s="253"/>
      <c r="E34" s="257" t="s">
        <v>116</v>
      </c>
      <c r="F34" s="253"/>
      <c r="G34" s="378" t="s">
        <v>555</v>
      </c>
      <c r="H34" s="378"/>
      <c r="I34" s="378"/>
      <c r="J34" s="378"/>
      <c r="K34" s="251"/>
    </row>
    <row r="35" spans="2:11" ht="30.75" customHeight="1">
      <c r="B35" s="254"/>
      <c r="C35" s="255"/>
      <c r="D35" s="253"/>
      <c r="E35" s="257" t="s">
        <v>556</v>
      </c>
      <c r="F35" s="253"/>
      <c r="G35" s="378" t="s">
        <v>557</v>
      </c>
      <c r="H35" s="378"/>
      <c r="I35" s="378"/>
      <c r="J35" s="378"/>
      <c r="K35" s="251"/>
    </row>
    <row r="36" spans="2:11" ht="15" customHeight="1">
      <c r="B36" s="254"/>
      <c r="C36" s="255"/>
      <c r="D36" s="253"/>
      <c r="E36" s="257" t="s">
        <v>52</v>
      </c>
      <c r="F36" s="253"/>
      <c r="G36" s="378" t="s">
        <v>558</v>
      </c>
      <c r="H36" s="378"/>
      <c r="I36" s="378"/>
      <c r="J36" s="378"/>
      <c r="K36" s="251"/>
    </row>
    <row r="37" spans="2:11" ht="15" customHeight="1">
      <c r="B37" s="254"/>
      <c r="C37" s="255"/>
      <c r="D37" s="253"/>
      <c r="E37" s="257" t="s">
        <v>117</v>
      </c>
      <c r="F37" s="253"/>
      <c r="G37" s="378" t="s">
        <v>559</v>
      </c>
      <c r="H37" s="378"/>
      <c r="I37" s="378"/>
      <c r="J37" s="378"/>
      <c r="K37" s="251"/>
    </row>
    <row r="38" spans="2:11" ht="15" customHeight="1">
      <c r="B38" s="254"/>
      <c r="C38" s="255"/>
      <c r="D38" s="253"/>
      <c r="E38" s="257" t="s">
        <v>118</v>
      </c>
      <c r="F38" s="253"/>
      <c r="G38" s="378" t="s">
        <v>560</v>
      </c>
      <c r="H38" s="378"/>
      <c r="I38" s="378"/>
      <c r="J38" s="378"/>
      <c r="K38" s="251"/>
    </row>
    <row r="39" spans="2:11" ht="15" customHeight="1">
      <c r="B39" s="254"/>
      <c r="C39" s="255"/>
      <c r="D39" s="253"/>
      <c r="E39" s="257" t="s">
        <v>119</v>
      </c>
      <c r="F39" s="253"/>
      <c r="G39" s="378" t="s">
        <v>561</v>
      </c>
      <c r="H39" s="378"/>
      <c r="I39" s="378"/>
      <c r="J39" s="378"/>
      <c r="K39" s="251"/>
    </row>
    <row r="40" spans="2:11" ht="15" customHeight="1">
      <c r="B40" s="254"/>
      <c r="C40" s="255"/>
      <c r="D40" s="253"/>
      <c r="E40" s="257" t="s">
        <v>562</v>
      </c>
      <c r="F40" s="253"/>
      <c r="G40" s="378" t="s">
        <v>563</v>
      </c>
      <c r="H40" s="378"/>
      <c r="I40" s="378"/>
      <c r="J40" s="378"/>
      <c r="K40" s="251"/>
    </row>
    <row r="41" spans="2:11" ht="15" customHeight="1">
      <c r="B41" s="254"/>
      <c r="C41" s="255"/>
      <c r="D41" s="253"/>
      <c r="E41" s="257"/>
      <c r="F41" s="253"/>
      <c r="G41" s="378" t="s">
        <v>564</v>
      </c>
      <c r="H41" s="378"/>
      <c r="I41" s="378"/>
      <c r="J41" s="378"/>
      <c r="K41" s="251"/>
    </row>
    <row r="42" spans="2:11" ht="15" customHeight="1">
      <c r="B42" s="254"/>
      <c r="C42" s="255"/>
      <c r="D42" s="253"/>
      <c r="E42" s="257" t="s">
        <v>565</v>
      </c>
      <c r="F42" s="253"/>
      <c r="G42" s="378" t="s">
        <v>566</v>
      </c>
      <c r="H42" s="378"/>
      <c r="I42" s="378"/>
      <c r="J42" s="378"/>
      <c r="K42" s="251"/>
    </row>
    <row r="43" spans="2:11" ht="15" customHeight="1">
      <c r="B43" s="254"/>
      <c r="C43" s="255"/>
      <c r="D43" s="253"/>
      <c r="E43" s="257" t="s">
        <v>121</v>
      </c>
      <c r="F43" s="253"/>
      <c r="G43" s="378" t="s">
        <v>567</v>
      </c>
      <c r="H43" s="378"/>
      <c r="I43" s="378"/>
      <c r="J43" s="378"/>
      <c r="K43" s="251"/>
    </row>
    <row r="44" spans="2:11" ht="12.75" customHeight="1">
      <c r="B44" s="254"/>
      <c r="C44" s="255"/>
      <c r="D44" s="253"/>
      <c r="E44" s="253"/>
      <c r="F44" s="253"/>
      <c r="G44" s="253"/>
      <c r="H44" s="253"/>
      <c r="I44" s="253"/>
      <c r="J44" s="253"/>
      <c r="K44" s="251"/>
    </row>
    <row r="45" spans="2:11" ht="15" customHeight="1">
      <c r="B45" s="254"/>
      <c r="C45" s="255"/>
      <c r="D45" s="378" t="s">
        <v>568</v>
      </c>
      <c r="E45" s="378"/>
      <c r="F45" s="378"/>
      <c r="G45" s="378"/>
      <c r="H45" s="378"/>
      <c r="I45" s="378"/>
      <c r="J45" s="378"/>
      <c r="K45" s="251"/>
    </row>
    <row r="46" spans="2:11" ht="15" customHeight="1">
      <c r="B46" s="254"/>
      <c r="C46" s="255"/>
      <c r="D46" s="255"/>
      <c r="E46" s="378" t="s">
        <v>569</v>
      </c>
      <c r="F46" s="378"/>
      <c r="G46" s="378"/>
      <c r="H46" s="378"/>
      <c r="I46" s="378"/>
      <c r="J46" s="378"/>
      <c r="K46" s="251"/>
    </row>
    <row r="47" spans="2:11" ht="15" customHeight="1">
      <c r="B47" s="254"/>
      <c r="C47" s="255"/>
      <c r="D47" s="255"/>
      <c r="E47" s="378" t="s">
        <v>570</v>
      </c>
      <c r="F47" s="378"/>
      <c r="G47" s="378"/>
      <c r="H47" s="378"/>
      <c r="I47" s="378"/>
      <c r="J47" s="378"/>
      <c r="K47" s="251"/>
    </row>
    <row r="48" spans="2:11" ht="15" customHeight="1">
      <c r="B48" s="254"/>
      <c r="C48" s="255"/>
      <c r="D48" s="255"/>
      <c r="E48" s="378" t="s">
        <v>571</v>
      </c>
      <c r="F48" s="378"/>
      <c r="G48" s="378"/>
      <c r="H48" s="378"/>
      <c r="I48" s="378"/>
      <c r="J48" s="378"/>
      <c r="K48" s="251"/>
    </row>
    <row r="49" spans="2:11" ht="15" customHeight="1">
      <c r="B49" s="254"/>
      <c r="C49" s="255"/>
      <c r="D49" s="378" t="s">
        <v>572</v>
      </c>
      <c r="E49" s="378"/>
      <c r="F49" s="378"/>
      <c r="G49" s="378"/>
      <c r="H49" s="378"/>
      <c r="I49" s="378"/>
      <c r="J49" s="378"/>
      <c r="K49" s="251"/>
    </row>
    <row r="50" spans="2:11" ht="25.5" customHeight="1">
      <c r="B50" s="250"/>
      <c r="C50" s="379" t="s">
        <v>573</v>
      </c>
      <c r="D50" s="379"/>
      <c r="E50" s="379"/>
      <c r="F50" s="379"/>
      <c r="G50" s="379"/>
      <c r="H50" s="379"/>
      <c r="I50" s="379"/>
      <c r="J50" s="379"/>
      <c r="K50" s="251"/>
    </row>
    <row r="51" spans="2:11" ht="5.25" customHeight="1">
      <c r="B51" s="250"/>
      <c r="C51" s="252"/>
      <c r="D51" s="252"/>
      <c r="E51" s="252"/>
      <c r="F51" s="252"/>
      <c r="G51" s="252"/>
      <c r="H51" s="252"/>
      <c r="I51" s="252"/>
      <c r="J51" s="252"/>
      <c r="K51" s="251"/>
    </row>
    <row r="52" spans="2:11" ht="15" customHeight="1">
      <c r="B52" s="250"/>
      <c r="C52" s="378" t="s">
        <v>574</v>
      </c>
      <c r="D52" s="378"/>
      <c r="E52" s="378"/>
      <c r="F52" s="378"/>
      <c r="G52" s="378"/>
      <c r="H52" s="378"/>
      <c r="I52" s="378"/>
      <c r="J52" s="378"/>
      <c r="K52" s="251"/>
    </row>
    <row r="53" spans="2:11" ht="15" customHeight="1">
      <c r="B53" s="250"/>
      <c r="C53" s="378" t="s">
        <v>575</v>
      </c>
      <c r="D53" s="378"/>
      <c r="E53" s="378"/>
      <c r="F53" s="378"/>
      <c r="G53" s="378"/>
      <c r="H53" s="378"/>
      <c r="I53" s="378"/>
      <c r="J53" s="378"/>
      <c r="K53" s="251"/>
    </row>
    <row r="54" spans="2:11" ht="12.75" customHeight="1">
      <c r="B54" s="250"/>
      <c r="C54" s="253"/>
      <c r="D54" s="253"/>
      <c r="E54" s="253"/>
      <c r="F54" s="253"/>
      <c r="G54" s="253"/>
      <c r="H54" s="253"/>
      <c r="I54" s="253"/>
      <c r="J54" s="253"/>
      <c r="K54" s="251"/>
    </row>
    <row r="55" spans="2:11" ht="15" customHeight="1">
      <c r="B55" s="250"/>
      <c r="C55" s="378" t="s">
        <v>576</v>
      </c>
      <c r="D55" s="378"/>
      <c r="E55" s="378"/>
      <c r="F55" s="378"/>
      <c r="G55" s="378"/>
      <c r="H55" s="378"/>
      <c r="I55" s="378"/>
      <c r="J55" s="378"/>
      <c r="K55" s="251"/>
    </row>
    <row r="56" spans="2:11" ht="15" customHeight="1">
      <c r="B56" s="250"/>
      <c r="C56" s="255"/>
      <c r="D56" s="378" t="s">
        <v>577</v>
      </c>
      <c r="E56" s="378"/>
      <c r="F56" s="378"/>
      <c r="G56" s="378"/>
      <c r="H56" s="378"/>
      <c r="I56" s="378"/>
      <c r="J56" s="378"/>
      <c r="K56" s="251"/>
    </row>
    <row r="57" spans="2:11" ht="15" customHeight="1">
      <c r="B57" s="250"/>
      <c r="C57" s="255"/>
      <c r="D57" s="378" t="s">
        <v>578</v>
      </c>
      <c r="E57" s="378"/>
      <c r="F57" s="378"/>
      <c r="G57" s="378"/>
      <c r="H57" s="378"/>
      <c r="I57" s="378"/>
      <c r="J57" s="378"/>
      <c r="K57" s="251"/>
    </row>
    <row r="58" spans="2:11" ht="15" customHeight="1">
      <c r="B58" s="250"/>
      <c r="C58" s="255"/>
      <c r="D58" s="378" t="s">
        <v>579</v>
      </c>
      <c r="E58" s="378"/>
      <c r="F58" s="378"/>
      <c r="G58" s="378"/>
      <c r="H58" s="378"/>
      <c r="I58" s="378"/>
      <c r="J58" s="378"/>
      <c r="K58" s="251"/>
    </row>
    <row r="59" spans="2:11" ht="15" customHeight="1">
      <c r="B59" s="250"/>
      <c r="C59" s="255"/>
      <c r="D59" s="378" t="s">
        <v>580</v>
      </c>
      <c r="E59" s="378"/>
      <c r="F59" s="378"/>
      <c r="G59" s="378"/>
      <c r="H59" s="378"/>
      <c r="I59" s="378"/>
      <c r="J59" s="378"/>
      <c r="K59" s="251"/>
    </row>
    <row r="60" spans="2:11" ht="15" customHeight="1">
      <c r="B60" s="250"/>
      <c r="C60" s="255"/>
      <c r="D60" s="377" t="s">
        <v>581</v>
      </c>
      <c r="E60" s="377"/>
      <c r="F60" s="377"/>
      <c r="G60" s="377"/>
      <c r="H60" s="377"/>
      <c r="I60" s="377"/>
      <c r="J60" s="377"/>
      <c r="K60" s="251"/>
    </row>
    <row r="61" spans="2:11" ht="15" customHeight="1">
      <c r="B61" s="250"/>
      <c r="C61" s="255"/>
      <c r="D61" s="378" t="s">
        <v>582</v>
      </c>
      <c r="E61" s="378"/>
      <c r="F61" s="378"/>
      <c r="G61" s="378"/>
      <c r="H61" s="378"/>
      <c r="I61" s="378"/>
      <c r="J61" s="378"/>
      <c r="K61" s="251"/>
    </row>
    <row r="62" spans="2:11" ht="12.75" customHeight="1">
      <c r="B62" s="250"/>
      <c r="C62" s="255"/>
      <c r="D62" s="255"/>
      <c r="E62" s="258"/>
      <c r="F62" s="255"/>
      <c r="G62" s="255"/>
      <c r="H62" s="255"/>
      <c r="I62" s="255"/>
      <c r="J62" s="255"/>
      <c r="K62" s="251"/>
    </row>
    <row r="63" spans="2:11" ht="15" customHeight="1">
      <c r="B63" s="250"/>
      <c r="C63" s="255"/>
      <c r="D63" s="378" t="s">
        <v>583</v>
      </c>
      <c r="E63" s="378"/>
      <c r="F63" s="378"/>
      <c r="G63" s="378"/>
      <c r="H63" s="378"/>
      <c r="I63" s="378"/>
      <c r="J63" s="378"/>
      <c r="K63" s="251"/>
    </row>
    <row r="64" spans="2:11" ht="15" customHeight="1">
      <c r="B64" s="250"/>
      <c r="C64" s="255"/>
      <c r="D64" s="377" t="s">
        <v>584</v>
      </c>
      <c r="E64" s="377"/>
      <c r="F64" s="377"/>
      <c r="G64" s="377"/>
      <c r="H64" s="377"/>
      <c r="I64" s="377"/>
      <c r="J64" s="377"/>
      <c r="K64" s="251"/>
    </row>
    <row r="65" spans="2:11" ht="15" customHeight="1">
      <c r="B65" s="250"/>
      <c r="C65" s="255"/>
      <c r="D65" s="378" t="s">
        <v>585</v>
      </c>
      <c r="E65" s="378"/>
      <c r="F65" s="378"/>
      <c r="G65" s="378"/>
      <c r="H65" s="378"/>
      <c r="I65" s="378"/>
      <c r="J65" s="378"/>
      <c r="K65" s="251"/>
    </row>
    <row r="66" spans="2:11" ht="15" customHeight="1">
      <c r="B66" s="250"/>
      <c r="C66" s="255"/>
      <c r="D66" s="378" t="s">
        <v>586</v>
      </c>
      <c r="E66" s="378"/>
      <c r="F66" s="378"/>
      <c r="G66" s="378"/>
      <c r="H66" s="378"/>
      <c r="I66" s="378"/>
      <c r="J66" s="378"/>
      <c r="K66" s="251"/>
    </row>
    <row r="67" spans="2:11" ht="15" customHeight="1">
      <c r="B67" s="250"/>
      <c r="C67" s="255"/>
      <c r="D67" s="378" t="s">
        <v>587</v>
      </c>
      <c r="E67" s="378"/>
      <c r="F67" s="378"/>
      <c r="G67" s="378"/>
      <c r="H67" s="378"/>
      <c r="I67" s="378"/>
      <c r="J67" s="378"/>
      <c r="K67" s="251"/>
    </row>
    <row r="68" spans="2:11" ht="15" customHeight="1">
      <c r="B68" s="250"/>
      <c r="C68" s="255"/>
      <c r="D68" s="378" t="s">
        <v>588</v>
      </c>
      <c r="E68" s="378"/>
      <c r="F68" s="378"/>
      <c r="G68" s="378"/>
      <c r="H68" s="378"/>
      <c r="I68" s="378"/>
      <c r="J68" s="378"/>
      <c r="K68" s="251"/>
    </row>
    <row r="69" spans="2:11" ht="12.75" customHeight="1">
      <c r="B69" s="259"/>
      <c r="C69" s="260"/>
      <c r="D69" s="260"/>
      <c r="E69" s="260"/>
      <c r="F69" s="260"/>
      <c r="G69" s="260"/>
      <c r="H69" s="260"/>
      <c r="I69" s="260"/>
      <c r="J69" s="260"/>
      <c r="K69" s="261"/>
    </row>
    <row r="70" spans="2:11" ht="18.75" customHeight="1">
      <c r="B70" s="262"/>
      <c r="C70" s="262"/>
      <c r="D70" s="262"/>
      <c r="E70" s="262"/>
      <c r="F70" s="262"/>
      <c r="G70" s="262"/>
      <c r="H70" s="262"/>
      <c r="I70" s="262"/>
      <c r="J70" s="262"/>
      <c r="K70" s="263"/>
    </row>
    <row r="71" spans="2:11" ht="18.75" customHeight="1">
      <c r="B71" s="263"/>
      <c r="C71" s="263"/>
      <c r="D71" s="263"/>
      <c r="E71" s="263"/>
      <c r="F71" s="263"/>
      <c r="G71" s="263"/>
      <c r="H71" s="263"/>
      <c r="I71" s="263"/>
      <c r="J71" s="263"/>
      <c r="K71" s="263"/>
    </row>
    <row r="72" spans="2:11" ht="7.5" customHeight="1">
      <c r="B72" s="264"/>
      <c r="C72" s="265"/>
      <c r="D72" s="265"/>
      <c r="E72" s="265"/>
      <c r="F72" s="265"/>
      <c r="G72" s="265"/>
      <c r="H72" s="265"/>
      <c r="I72" s="265"/>
      <c r="J72" s="265"/>
      <c r="K72" s="266"/>
    </row>
    <row r="73" spans="2:11" ht="45" customHeight="1">
      <c r="B73" s="267"/>
      <c r="C73" s="376" t="s">
        <v>88</v>
      </c>
      <c r="D73" s="376"/>
      <c r="E73" s="376"/>
      <c r="F73" s="376"/>
      <c r="G73" s="376"/>
      <c r="H73" s="376"/>
      <c r="I73" s="376"/>
      <c r="J73" s="376"/>
      <c r="K73" s="268"/>
    </row>
    <row r="74" spans="2:11" ht="17.25" customHeight="1">
      <c r="B74" s="267"/>
      <c r="C74" s="269" t="s">
        <v>589</v>
      </c>
      <c r="D74" s="269"/>
      <c r="E74" s="269"/>
      <c r="F74" s="269" t="s">
        <v>590</v>
      </c>
      <c r="G74" s="270"/>
      <c r="H74" s="269" t="s">
        <v>117</v>
      </c>
      <c r="I74" s="269" t="s">
        <v>56</v>
      </c>
      <c r="J74" s="269" t="s">
        <v>591</v>
      </c>
      <c r="K74" s="268"/>
    </row>
    <row r="75" spans="2:11" ht="17.25" customHeight="1">
      <c r="B75" s="267"/>
      <c r="C75" s="271" t="s">
        <v>592</v>
      </c>
      <c r="D75" s="271"/>
      <c r="E75" s="271"/>
      <c r="F75" s="272" t="s">
        <v>593</v>
      </c>
      <c r="G75" s="273"/>
      <c r="H75" s="271"/>
      <c r="I75" s="271"/>
      <c r="J75" s="271" t="s">
        <v>594</v>
      </c>
      <c r="K75" s="268"/>
    </row>
    <row r="76" spans="2:11" ht="5.25" customHeight="1">
      <c r="B76" s="267"/>
      <c r="C76" s="274"/>
      <c r="D76" s="274"/>
      <c r="E76" s="274"/>
      <c r="F76" s="274"/>
      <c r="G76" s="275"/>
      <c r="H76" s="274"/>
      <c r="I76" s="274"/>
      <c r="J76" s="274"/>
      <c r="K76" s="268"/>
    </row>
    <row r="77" spans="2:11" ht="15" customHeight="1">
      <c r="B77" s="267"/>
      <c r="C77" s="257" t="s">
        <v>52</v>
      </c>
      <c r="D77" s="274"/>
      <c r="E77" s="274"/>
      <c r="F77" s="276" t="s">
        <v>595</v>
      </c>
      <c r="G77" s="275"/>
      <c r="H77" s="257" t="s">
        <v>596</v>
      </c>
      <c r="I77" s="257" t="s">
        <v>597</v>
      </c>
      <c r="J77" s="257">
        <v>20</v>
      </c>
      <c r="K77" s="268"/>
    </row>
    <row r="78" spans="2:11" ht="15" customHeight="1">
      <c r="B78" s="267"/>
      <c r="C78" s="257" t="s">
        <v>598</v>
      </c>
      <c r="D78" s="257"/>
      <c r="E78" s="257"/>
      <c r="F78" s="276" t="s">
        <v>595</v>
      </c>
      <c r="G78" s="275"/>
      <c r="H78" s="257" t="s">
        <v>599</v>
      </c>
      <c r="I78" s="257" t="s">
        <v>597</v>
      </c>
      <c r="J78" s="257">
        <v>120</v>
      </c>
      <c r="K78" s="268"/>
    </row>
    <row r="79" spans="2:11" ht="15" customHeight="1">
      <c r="B79" s="277"/>
      <c r="C79" s="257" t="s">
        <v>600</v>
      </c>
      <c r="D79" s="257"/>
      <c r="E79" s="257"/>
      <c r="F79" s="276" t="s">
        <v>601</v>
      </c>
      <c r="G79" s="275"/>
      <c r="H79" s="257" t="s">
        <v>602</v>
      </c>
      <c r="I79" s="257" t="s">
        <v>597</v>
      </c>
      <c r="J79" s="257">
        <v>50</v>
      </c>
      <c r="K79" s="268"/>
    </row>
    <row r="80" spans="2:11" ht="15" customHeight="1">
      <c r="B80" s="277"/>
      <c r="C80" s="257" t="s">
        <v>603</v>
      </c>
      <c r="D80" s="257"/>
      <c r="E80" s="257"/>
      <c r="F80" s="276" t="s">
        <v>595</v>
      </c>
      <c r="G80" s="275"/>
      <c r="H80" s="257" t="s">
        <v>604</v>
      </c>
      <c r="I80" s="257" t="s">
        <v>605</v>
      </c>
      <c r="J80" s="257"/>
      <c r="K80" s="268"/>
    </row>
    <row r="81" spans="2:11" ht="15" customHeight="1">
      <c r="B81" s="277"/>
      <c r="C81" s="278" t="s">
        <v>606</v>
      </c>
      <c r="D81" s="278"/>
      <c r="E81" s="278"/>
      <c r="F81" s="279" t="s">
        <v>601</v>
      </c>
      <c r="G81" s="278"/>
      <c r="H81" s="278" t="s">
        <v>607</v>
      </c>
      <c r="I81" s="278" t="s">
        <v>597</v>
      </c>
      <c r="J81" s="278">
        <v>15</v>
      </c>
      <c r="K81" s="268"/>
    </row>
    <row r="82" spans="2:11" ht="15" customHeight="1">
      <c r="B82" s="277"/>
      <c r="C82" s="278" t="s">
        <v>608</v>
      </c>
      <c r="D82" s="278"/>
      <c r="E82" s="278"/>
      <c r="F82" s="279" t="s">
        <v>601</v>
      </c>
      <c r="G82" s="278"/>
      <c r="H82" s="278" t="s">
        <v>609</v>
      </c>
      <c r="I82" s="278" t="s">
        <v>597</v>
      </c>
      <c r="J82" s="278">
        <v>15</v>
      </c>
      <c r="K82" s="268"/>
    </row>
    <row r="83" spans="2:11" ht="15" customHeight="1">
      <c r="B83" s="277"/>
      <c r="C83" s="278" t="s">
        <v>610</v>
      </c>
      <c r="D83" s="278"/>
      <c r="E83" s="278"/>
      <c r="F83" s="279" t="s">
        <v>601</v>
      </c>
      <c r="G83" s="278"/>
      <c r="H83" s="278" t="s">
        <v>611</v>
      </c>
      <c r="I83" s="278" t="s">
        <v>597</v>
      </c>
      <c r="J83" s="278">
        <v>20</v>
      </c>
      <c r="K83" s="268"/>
    </row>
    <row r="84" spans="2:11" ht="15" customHeight="1">
      <c r="B84" s="277"/>
      <c r="C84" s="278" t="s">
        <v>612</v>
      </c>
      <c r="D84" s="278"/>
      <c r="E84" s="278"/>
      <c r="F84" s="279" t="s">
        <v>601</v>
      </c>
      <c r="G84" s="278"/>
      <c r="H84" s="278" t="s">
        <v>613</v>
      </c>
      <c r="I84" s="278" t="s">
        <v>597</v>
      </c>
      <c r="J84" s="278">
        <v>20</v>
      </c>
      <c r="K84" s="268"/>
    </row>
    <row r="85" spans="2:11" ht="15" customHeight="1">
      <c r="B85" s="277"/>
      <c r="C85" s="257" t="s">
        <v>614</v>
      </c>
      <c r="D85" s="257"/>
      <c r="E85" s="257"/>
      <c r="F85" s="276" t="s">
        <v>601</v>
      </c>
      <c r="G85" s="275"/>
      <c r="H85" s="257" t="s">
        <v>615</v>
      </c>
      <c r="I85" s="257" t="s">
        <v>597</v>
      </c>
      <c r="J85" s="257">
        <v>50</v>
      </c>
      <c r="K85" s="268"/>
    </row>
    <row r="86" spans="2:11" ht="15" customHeight="1">
      <c r="B86" s="277"/>
      <c r="C86" s="257" t="s">
        <v>616</v>
      </c>
      <c r="D86" s="257"/>
      <c r="E86" s="257"/>
      <c r="F86" s="276" t="s">
        <v>601</v>
      </c>
      <c r="G86" s="275"/>
      <c r="H86" s="257" t="s">
        <v>617</v>
      </c>
      <c r="I86" s="257" t="s">
        <v>597</v>
      </c>
      <c r="J86" s="257">
        <v>20</v>
      </c>
      <c r="K86" s="268"/>
    </row>
    <row r="87" spans="2:11" ht="15" customHeight="1">
      <c r="B87" s="277"/>
      <c r="C87" s="257" t="s">
        <v>618</v>
      </c>
      <c r="D87" s="257"/>
      <c r="E87" s="257"/>
      <c r="F87" s="276" t="s">
        <v>601</v>
      </c>
      <c r="G87" s="275"/>
      <c r="H87" s="257" t="s">
        <v>619</v>
      </c>
      <c r="I87" s="257" t="s">
        <v>597</v>
      </c>
      <c r="J87" s="257">
        <v>20</v>
      </c>
      <c r="K87" s="268"/>
    </row>
    <row r="88" spans="2:11" ht="15" customHeight="1">
      <c r="B88" s="277"/>
      <c r="C88" s="257" t="s">
        <v>620</v>
      </c>
      <c r="D88" s="257"/>
      <c r="E88" s="257"/>
      <c r="F88" s="276" t="s">
        <v>601</v>
      </c>
      <c r="G88" s="275"/>
      <c r="H88" s="257" t="s">
        <v>621</v>
      </c>
      <c r="I88" s="257" t="s">
        <v>597</v>
      </c>
      <c r="J88" s="257">
        <v>50</v>
      </c>
      <c r="K88" s="268"/>
    </row>
    <row r="89" spans="2:11" ht="15" customHeight="1">
      <c r="B89" s="277"/>
      <c r="C89" s="257" t="s">
        <v>622</v>
      </c>
      <c r="D89" s="257"/>
      <c r="E89" s="257"/>
      <c r="F89" s="276" t="s">
        <v>601</v>
      </c>
      <c r="G89" s="275"/>
      <c r="H89" s="257" t="s">
        <v>622</v>
      </c>
      <c r="I89" s="257" t="s">
        <v>597</v>
      </c>
      <c r="J89" s="257">
        <v>50</v>
      </c>
      <c r="K89" s="268"/>
    </row>
    <row r="90" spans="2:11" ht="15" customHeight="1">
      <c r="B90" s="277"/>
      <c r="C90" s="257" t="s">
        <v>122</v>
      </c>
      <c r="D90" s="257"/>
      <c r="E90" s="257"/>
      <c r="F90" s="276" t="s">
        <v>601</v>
      </c>
      <c r="G90" s="275"/>
      <c r="H90" s="257" t="s">
        <v>623</v>
      </c>
      <c r="I90" s="257" t="s">
        <v>597</v>
      </c>
      <c r="J90" s="257">
        <v>255</v>
      </c>
      <c r="K90" s="268"/>
    </row>
    <row r="91" spans="2:11" ht="15" customHeight="1">
      <c r="B91" s="277"/>
      <c r="C91" s="257" t="s">
        <v>624</v>
      </c>
      <c r="D91" s="257"/>
      <c r="E91" s="257"/>
      <c r="F91" s="276" t="s">
        <v>595</v>
      </c>
      <c r="G91" s="275"/>
      <c r="H91" s="257" t="s">
        <v>625</v>
      </c>
      <c r="I91" s="257" t="s">
        <v>626</v>
      </c>
      <c r="J91" s="257"/>
      <c r="K91" s="268"/>
    </row>
    <row r="92" spans="2:11" ht="15" customHeight="1">
      <c r="B92" s="277"/>
      <c r="C92" s="257" t="s">
        <v>627</v>
      </c>
      <c r="D92" s="257"/>
      <c r="E92" s="257"/>
      <c r="F92" s="276" t="s">
        <v>595</v>
      </c>
      <c r="G92" s="275"/>
      <c r="H92" s="257" t="s">
        <v>628</v>
      </c>
      <c r="I92" s="257" t="s">
        <v>629</v>
      </c>
      <c r="J92" s="257"/>
      <c r="K92" s="268"/>
    </row>
    <row r="93" spans="2:11" ht="15" customHeight="1">
      <c r="B93" s="277"/>
      <c r="C93" s="257" t="s">
        <v>630</v>
      </c>
      <c r="D93" s="257"/>
      <c r="E93" s="257"/>
      <c r="F93" s="276" t="s">
        <v>595</v>
      </c>
      <c r="G93" s="275"/>
      <c r="H93" s="257" t="s">
        <v>630</v>
      </c>
      <c r="I93" s="257" t="s">
        <v>629</v>
      </c>
      <c r="J93" s="257"/>
      <c r="K93" s="268"/>
    </row>
    <row r="94" spans="2:11" ht="15" customHeight="1">
      <c r="B94" s="277"/>
      <c r="C94" s="257" t="s">
        <v>37</v>
      </c>
      <c r="D94" s="257"/>
      <c r="E94" s="257"/>
      <c r="F94" s="276" t="s">
        <v>595</v>
      </c>
      <c r="G94" s="275"/>
      <c r="H94" s="257" t="s">
        <v>631</v>
      </c>
      <c r="I94" s="257" t="s">
        <v>629</v>
      </c>
      <c r="J94" s="257"/>
      <c r="K94" s="268"/>
    </row>
    <row r="95" spans="2:11" ht="15" customHeight="1">
      <c r="B95" s="277"/>
      <c r="C95" s="257" t="s">
        <v>47</v>
      </c>
      <c r="D95" s="257"/>
      <c r="E95" s="257"/>
      <c r="F95" s="276" t="s">
        <v>595</v>
      </c>
      <c r="G95" s="275"/>
      <c r="H95" s="257" t="s">
        <v>632</v>
      </c>
      <c r="I95" s="257" t="s">
        <v>629</v>
      </c>
      <c r="J95" s="257"/>
      <c r="K95" s="268"/>
    </row>
    <row r="96" spans="2:11" ht="15" customHeight="1">
      <c r="B96" s="280"/>
      <c r="C96" s="281"/>
      <c r="D96" s="281"/>
      <c r="E96" s="281"/>
      <c r="F96" s="281"/>
      <c r="G96" s="281"/>
      <c r="H96" s="281"/>
      <c r="I96" s="281"/>
      <c r="J96" s="281"/>
      <c r="K96" s="282"/>
    </row>
    <row r="97" spans="2:11" ht="18.75" customHeight="1">
      <c r="B97" s="283"/>
      <c r="C97" s="284"/>
      <c r="D97" s="284"/>
      <c r="E97" s="284"/>
      <c r="F97" s="284"/>
      <c r="G97" s="284"/>
      <c r="H97" s="284"/>
      <c r="I97" s="284"/>
      <c r="J97" s="284"/>
      <c r="K97" s="283"/>
    </row>
    <row r="98" spans="2:11" ht="18.75" customHeight="1">
      <c r="B98" s="263"/>
      <c r="C98" s="263"/>
      <c r="D98" s="263"/>
      <c r="E98" s="263"/>
      <c r="F98" s="263"/>
      <c r="G98" s="263"/>
      <c r="H98" s="263"/>
      <c r="I98" s="263"/>
      <c r="J98" s="263"/>
      <c r="K98" s="263"/>
    </row>
    <row r="99" spans="2:11" ht="7.5" customHeight="1">
      <c r="B99" s="264"/>
      <c r="C99" s="265"/>
      <c r="D99" s="265"/>
      <c r="E99" s="265"/>
      <c r="F99" s="265"/>
      <c r="G99" s="265"/>
      <c r="H99" s="265"/>
      <c r="I99" s="265"/>
      <c r="J99" s="265"/>
      <c r="K99" s="266"/>
    </row>
    <row r="100" spans="2:11" ht="45" customHeight="1">
      <c r="B100" s="267"/>
      <c r="C100" s="376" t="s">
        <v>633</v>
      </c>
      <c r="D100" s="376"/>
      <c r="E100" s="376"/>
      <c r="F100" s="376"/>
      <c r="G100" s="376"/>
      <c r="H100" s="376"/>
      <c r="I100" s="376"/>
      <c r="J100" s="376"/>
      <c r="K100" s="268"/>
    </row>
    <row r="101" spans="2:11" ht="17.25" customHeight="1">
      <c r="B101" s="267"/>
      <c r="C101" s="269" t="s">
        <v>589</v>
      </c>
      <c r="D101" s="269"/>
      <c r="E101" s="269"/>
      <c r="F101" s="269" t="s">
        <v>590</v>
      </c>
      <c r="G101" s="270"/>
      <c r="H101" s="269" t="s">
        <v>117</v>
      </c>
      <c r="I101" s="269" t="s">
        <v>56</v>
      </c>
      <c r="J101" s="269" t="s">
        <v>591</v>
      </c>
      <c r="K101" s="268"/>
    </row>
    <row r="102" spans="2:11" ht="17.25" customHeight="1">
      <c r="B102" s="267"/>
      <c r="C102" s="271" t="s">
        <v>592</v>
      </c>
      <c r="D102" s="271"/>
      <c r="E102" s="271"/>
      <c r="F102" s="272" t="s">
        <v>593</v>
      </c>
      <c r="G102" s="273"/>
      <c r="H102" s="271"/>
      <c r="I102" s="271"/>
      <c r="J102" s="271" t="s">
        <v>594</v>
      </c>
      <c r="K102" s="268"/>
    </row>
    <row r="103" spans="2:11" ht="5.25" customHeight="1">
      <c r="B103" s="267"/>
      <c r="C103" s="269"/>
      <c r="D103" s="269"/>
      <c r="E103" s="269"/>
      <c r="F103" s="269"/>
      <c r="G103" s="285"/>
      <c r="H103" s="269"/>
      <c r="I103" s="269"/>
      <c r="J103" s="269"/>
      <c r="K103" s="268"/>
    </row>
    <row r="104" spans="2:11" ht="15" customHeight="1">
      <c r="B104" s="267"/>
      <c r="C104" s="257" t="s">
        <v>52</v>
      </c>
      <c r="D104" s="274"/>
      <c r="E104" s="274"/>
      <c r="F104" s="276" t="s">
        <v>595</v>
      </c>
      <c r="G104" s="285"/>
      <c r="H104" s="257" t="s">
        <v>634</v>
      </c>
      <c r="I104" s="257" t="s">
        <v>597</v>
      </c>
      <c r="J104" s="257">
        <v>20</v>
      </c>
      <c r="K104" s="268"/>
    </row>
    <row r="105" spans="2:11" ht="15" customHeight="1">
      <c r="B105" s="267"/>
      <c r="C105" s="257" t="s">
        <v>598</v>
      </c>
      <c r="D105" s="257"/>
      <c r="E105" s="257"/>
      <c r="F105" s="276" t="s">
        <v>595</v>
      </c>
      <c r="G105" s="257"/>
      <c r="H105" s="257" t="s">
        <v>634</v>
      </c>
      <c r="I105" s="257" t="s">
        <v>597</v>
      </c>
      <c r="J105" s="257">
        <v>120</v>
      </c>
      <c r="K105" s="268"/>
    </row>
    <row r="106" spans="2:11" ht="15" customHeight="1">
      <c r="B106" s="277"/>
      <c r="C106" s="257" t="s">
        <v>600</v>
      </c>
      <c r="D106" s="257"/>
      <c r="E106" s="257"/>
      <c r="F106" s="276" t="s">
        <v>601</v>
      </c>
      <c r="G106" s="257"/>
      <c r="H106" s="257" t="s">
        <v>634</v>
      </c>
      <c r="I106" s="257" t="s">
        <v>597</v>
      </c>
      <c r="J106" s="257">
        <v>50</v>
      </c>
      <c r="K106" s="268"/>
    </row>
    <row r="107" spans="2:11" ht="15" customHeight="1">
      <c r="B107" s="277"/>
      <c r="C107" s="257" t="s">
        <v>603</v>
      </c>
      <c r="D107" s="257"/>
      <c r="E107" s="257"/>
      <c r="F107" s="276" t="s">
        <v>595</v>
      </c>
      <c r="G107" s="257"/>
      <c r="H107" s="257" t="s">
        <v>634</v>
      </c>
      <c r="I107" s="257" t="s">
        <v>605</v>
      </c>
      <c r="J107" s="257"/>
      <c r="K107" s="268"/>
    </row>
    <row r="108" spans="2:11" ht="15" customHeight="1">
      <c r="B108" s="277"/>
      <c r="C108" s="257" t="s">
        <v>614</v>
      </c>
      <c r="D108" s="257"/>
      <c r="E108" s="257"/>
      <c r="F108" s="276" t="s">
        <v>601</v>
      </c>
      <c r="G108" s="257"/>
      <c r="H108" s="257" t="s">
        <v>634</v>
      </c>
      <c r="I108" s="257" t="s">
        <v>597</v>
      </c>
      <c r="J108" s="257">
        <v>50</v>
      </c>
      <c r="K108" s="268"/>
    </row>
    <row r="109" spans="2:11" ht="15" customHeight="1">
      <c r="B109" s="277"/>
      <c r="C109" s="257" t="s">
        <v>622</v>
      </c>
      <c r="D109" s="257"/>
      <c r="E109" s="257"/>
      <c r="F109" s="276" t="s">
        <v>601</v>
      </c>
      <c r="G109" s="257"/>
      <c r="H109" s="257" t="s">
        <v>634</v>
      </c>
      <c r="I109" s="257" t="s">
        <v>597</v>
      </c>
      <c r="J109" s="257">
        <v>50</v>
      </c>
      <c r="K109" s="268"/>
    </row>
    <row r="110" spans="2:11" ht="15" customHeight="1">
      <c r="B110" s="277"/>
      <c r="C110" s="257" t="s">
        <v>620</v>
      </c>
      <c r="D110" s="257"/>
      <c r="E110" s="257"/>
      <c r="F110" s="276" t="s">
        <v>601</v>
      </c>
      <c r="G110" s="257"/>
      <c r="H110" s="257" t="s">
        <v>634</v>
      </c>
      <c r="I110" s="257" t="s">
        <v>597</v>
      </c>
      <c r="J110" s="257">
        <v>50</v>
      </c>
      <c r="K110" s="268"/>
    </row>
    <row r="111" spans="2:11" ht="15" customHeight="1">
      <c r="B111" s="277"/>
      <c r="C111" s="257" t="s">
        <v>52</v>
      </c>
      <c r="D111" s="257"/>
      <c r="E111" s="257"/>
      <c r="F111" s="276" t="s">
        <v>595</v>
      </c>
      <c r="G111" s="257"/>
      <c r="H111" s="257" t="s">
        <v>635</v>
      </c>
      <c r="I111" s="257" t="s">
        <v>597</v>
      </c>
      <c r="J111" s="257">
        <v>20</v>
      </c>
      <c r="K111" s="268"/>
    </row>
    <row r="112" spans="2:11" ht="15" customHeight="1">
      <c r="B112" s="277"/>
      <c r="C112" s="257" t="s">
        <v>636</v>
      </c>
      <c r="D112" s="257"/>
      <c r="E112" s="257"/>
      <c r="F112" s="276" t="s">
        <v>595</v>
      </c>
      <c r="G112" s="257"/>
      <c r="H112" s="257" t="s">
        <v>637</v>
      </c>
      <c r="I112" s="257" t="s">
        <v>597</v>
      </c>
      <c r="J112" s="257">
        <v>120</v>
      </c>
      <c r="K112" s="268"/>
    </row>
    <row r="113" spans="2:11" ht="15" customHeight="1">
      <c r="B113" s="277"/>
      <c r="C113" s="257" t="s">
        <v>37</v>
      </c>
      <c r="D113" s="257"/>
      <c r="E113" s="257"/>
      <c r="F113" s="276" t="s">
        <v>595</v>
      </c>
      <c r="G113" s="257"/>
      <c r="H113" s="257" t="s">
        <v>638</v>
      </c>
      <c r="I113" s="257" t="s">
        <v>629</v>
      </c>
      <c r="J113" s="257"/>
      <c r="K113" s="268"/>
    </row>
    <row r="114" spans="2:11" ht="15" customHeight="1">
      <c r="B114" s="277"/>
      <c r="C114" s="257" t="s">
        <v>47</v>
      </c>
      <c r="D114" s="257"/>
      <c r="E114" s="257"/>
      <c r="F114" s="276" t="s">
        <v>595</v>
      </c>
      <c r="G114" s="257"/>
      <c r="H114" s="257" t="s">
        <v>639</v>
      </c>
      <c r="I114" s="257" t="s">
        <v>629</v>
      </c>
      <c r="J114" s="257"/>
      <c r="K114" s="268"/>
    </row>
    <row r="115" spans="2:11" ht="15" customHeight="1">
      <c r="B115" s="277"/>
      <c r="C115" s="257" t="s">
        <v>56</v>
      </c>
      <c r="D115" s="257"/>
      <c r="E115" s="257"/>
      <c r="F115" s="276" t="s">
        <v>595</v>
      </c>
      <c r="G115" s="257"/>
      <c r="H115" s="257" t="s">
        <v>640</v>
      </c>
      <c r="I115" s="257" t="s">
        <v>641</v>
      </c>
      <c r="J115" s="257"/>
      <c r="K115" s="268"/>
    </row>
    <row r="116" spans="2:11" ht="15" customHeight="1">
      <c r="B116" s="280"/>
      <c r="C116" s="286"/>
      <c r="D116" s="286"/>
      <c r="E116" s="286"/>
      <c r="F116" s="286"/>
      <c r="G116" s="286"/>
      <c r="H116" s="286"/>
      <c r="I116" s="286"/>
      <c r="J116" s="286"/>
      <c r="K116" s="282"/>
    </row>
    <row r="117" spans="2:11" ht="18.75" customHeight="1">
      <c r="B117" s="287"/>
      <c r="C117" s="253"/>
      <c r="D117" s="253"/>
      <c r="E117" s="253"/>
      <c r="F117" s="288"/>
      <c r="G117" s="253"/>
      <c r="H117" s="253"/>
      <c r="I117" s="253"/>
      <c r="J117" s="253"/>
      <c r="K117" s="287"/>
    </row>
    <row r="118" spans="2:11" ht="18.75" customHeight="1">
      <c r="B118" s="263"/>
      <c r="C118" s="263"/>
      <c r="D118" s="263"/>
      <c r="E118" s="263"/>
      <c r="F118" s="263"/>
      <c r="G118" s="263"/>
      <c r="H118" s="263"/>
      <c r="I118" s="263"/>
      <c r="J118" s="263"/>
      <c r="K118" s="263"/>
    </row>
    <row r="119" spans="2:11" ht="7.5" customHeight="1">
      <c r="B119" s="289"/>
      <c r="C119" s="290"/>
      <c r="D119" s="290"/>
      <c r="E119" s="290"/>
      <c r="F119" s="290"/>
      <c r="G119" s="290"/>
      <c r="H119" s="290"/>
      <c r="I119" s="290"/>
      <c r="J119" s="290"/>
      <c r="K119" s="291"/>
    </row>
    <row r="120" spans="2:11" ht="45" customHeight="1">
      <c r="B120" s="292"/>
      <c r="C120" s="375" t="s">
        <v>642</v>
      </c>
      <c r="D120" s="375"/>
      <c r="E120" s="375"/>
      <c r="F120" s="375"/>
      <c r="G120" s="375"/>
      <c r="H120" s="375"/>
      <c r="I120" s="375"/>
      <c r="J120" s="375"/>
      <c r="K120" s="293"/>
    </row>
    <row r="121" spans="2:11" ht="17.25" customHeight="1">
      <c r="B121" s="294"/>
      <c r="C121" s="269" t="s">
        <v>589</v>
      </c>
      <c r="D121" s="269"/>
      <c r="E121" s="269"/>
      <c r="F121" s="269" t="s">
        <v>590</v>
      </c>
      <c r="G121" s="270"/>
      <c r="H121" s="269" t="s">
        <v>117</v>
      </c>
      <c r="I121" s="269" t="s">
        <v>56</v>
      </c>
      <c r="J121" s="269" t="s">
        <v>591</v>
      </c>
      <c r="K121" s="295"/>
    </row>
    <row r="122" spans="2:11" ht="17.25" customHeight="1">
      <c r="B122" s="294"/>
      <c r="C122" s="271" t="s">
        <v>592</v>
      </c>
      <c r="D122" s="271"/>
      <c r="E122" s="271"/>
      <c r="F122" s="272" t="s">
        <v>593</v>
      </c>
      <c r="G122" s="273"/>
      <c r="H122" s="271"/>
      <c r="I122" s="271"/>
      <c r="J122" s="271" t="s">
        <v>594</v>
      </c>
      <c r="K122" s="295"/>
    </row>
    <row r="123" spans="2:11" ht="5.25" customHeight="1">
      <c r="B123" s="296"/>
      <c r="C123" s="274"/>
      <c r="D123" s="274"/>
      <c r="E123" s="274"/>
      <c r="F123" s="274"/>
      <c r="G123" s="257"/>
      <c r="H123" s="274"/>
      <c r="I123" s="274"/>
      <c r="J123" s="274"/>
      <c r="K123" s="297"/>
    </row>
    <row r="124" spans="2:11" ht="15" customHeight="1">
      <c r="B124" s="296"/>
      <c r="C124" s="257" t="s">
        <v>598</v>
      </c>
      <c r="D124" s="274"/>
      <c r="E124" s="274"/>
      <c r="F124" s="276" t="s">
        <v>595</v>
      </c>
      <c r="G124" s="257"/>
      <c r="H124" s="257" t="s">
        <v>634</v>
      </c>
      <c r="I124" s="257" t="s">
        <v>597</v>
      </c>
      <c r="J124" s="257">
        <v>120</v>
      </c>
      <c r="K124" s="298"/>
    </row>
    <row r="125" spans="2:11" ht="15" customHeight="1">
      <c r="B125" s="296"/>
      <c r="C125" s="257" t="s">
        <v>643</v>
      </c>
      <c r="D125" s="257"/>
      <c r="E125" s="257"/>
      <c r="F125" s="276" t="s">
        <v>595</v>
      </c>
      <c r="G125" s="257"/>
      <c r="H125" s="257" t="s">
        <v>644</v>
      </c>
      <c r="I125" s="257" t="s">
        <v>597</v>
      </c>
      <c r="J125" s="257" t="s">
        <v>645</v>
      </c>
      <c r="K125" s="298"/>
    </row>
    <row r="126" spans="2:11" ht="15" customHeight="1">
      <c r="B126" s="296"/>
      <c r="C126" s="257" t="s">
        <v>81</v>
      </c>
      <c r="D126" s="257"/>
      <c r="E126" s="257"/>
      <c r="F126" s="276" t="s">
        <v>595</v>
      </c>
      <c r="G126" s="257"/>
      <c r="H126" s="257" t="s">
        <v>646</v>
      </c>
      <c r="I126" s="257" t="s">
        <v>597</v>
      </c>
      <c r="J126" s="257" t="s">
        <v>645</v>
      </c>
      <c r="K126" s="298"/>
    </row>
    <row r="127" spans="2:11" ht="15" customHeight="1">
      <c r="B127" s="296"/>
      <c r="C127" s="257" t="s">
        <v>606</v>
      </c>
      <c r="D127" s="257"/>
      <c r="E127" s="257"/>
      <c r="F127" s="276" t="s">
        <v>601</v>
      </c>
      <c r="G127" s="257"/>
      <c r="H127" s="257" t="s">
        <v>607</v>
      </c>
      <c r="I127" s="257" t="s">
        <v>597</v>
      </c>
      <c r="J127" s="257">
        <v>15</v>
      </c>
      <c r="K127" s="298"/>
    </row>
    <row r="128" spans="2:11" ht="15" customHeight="1">
      <c r="B128" s="296"/>
      <c r="C128" s="278" t="s">
        <v>608</v>
      </c>
      <c r="D128" s="278"/>
      <c r="E128" s="278"/>
      <c r="F128" s="279" t="s">
        <v>601</v>
      </c>
      <c r="G128" s="278"/>
      <c r="H128" s="278" t="s">
        <v>609</v>
      </c>
      <c r="I128" s="278" t="s">
        <v>597</v>
      </c>
      <c r="J128" s="278">
        <v>15</v>
      </c>
      <c r="K128" s="298"/>
    </row>
    <row r="129" spans="2:11" ht="15" customHeight="1">
      <c r="B129" s="296"/>
      <c r="C129" s="278" t="s">
        <v>610</v>
      </c>
      <c r="D129" s="278"/>
      <c r="E129" s="278"/>
      <c r="F129" s="279" t="s">
        <v>601</v>
      </c>
      <c r="G129" s="278"/>
      <c r="H129" s="278" t="s">
        <v>611</v>
      </c>
      <c r="I129" s="278" t="s">
        <v>597</v>
      </c>
      <c r="J129" s="278">
        <v>20</v>
      </c>
      <c r="K129" s="298"/>
    </row>
    <row r="130" spans="2:11" ht="15" customHeight="1">
      <c r="B130" s="296"/>
      <c r="C130" s="278" t="s">
        <v>612</v>
      </c>
      <c r="D130" s="278"/>
      <c r="E130" s="278"/>
      <c r="F130" s="279" t="s">
        <v>601</v>
      </c>
      <c r="G130" s="278"/>
      <c r="H130" s="278" t="s">
        <v>613</v>
      </c>
      <c r="I130" s="278" t="s">
        <v>597</v>
      </c>
      <c r="J130" s="278">
        <v>20</v>
      </c>
      <c r="K130" s="298"/>
    </row>
    <row r="131" spans="2:11" ht="15" customHeight="1">
      <c r="B131" s="296"/>
      <c r="C131" s="257" t="s">
        <v>600</v>
      </c>
      <c r="D131" s="257"/>
      <c r="E131" s="257"/>
      <c r="F131" s="276" t="s">
        <v>601</v>
      </c>
      <c r="G131" s="257"/>
      <c r="H131" s="257" t="s">
        <v>634</v>
      </c>
      <c r="I131" s="257" t="s">
        <v>597</v>
      </c>
      <c r="J131" s="257">
        <v>50</v>
      </c>
      <c r="K131" s="298"/>
    </row>
    <row r="132" spans="2:11" ht="15" customHeight="1">
      <c r="B132" s="296"/>
      <c r="C132" s="257" t="s">
        <v>614</v>
      </c>
      <c r="D132" s="257"/>
      <c r="E132" s="257"/>
      <c r="F132" s="276" t="s">
        <v>601</v>
      </c>
      <c r="G132" s="257"/>
      <c r="H132" s="257" t="s">
        <v>634</v>
      </c>
      <c r="I132" s="257" t="s">
        <v>597</v>
      </c>
      <c r="J132" s="257">
        <v>50</v>
      </c>
      <c r="K132" s="298"/>
    </row>
    <row r="133" spans="2:11" ht="15" customHeight="1">
      <c r="B133" s="296"/>
      <c r="C133" s="257" t="s">
        <v>620</v>
      </c>
      <c r="D133" s="257"/>
      <c r="E133" s="257"/>
      <c r="F133" s="276" t="s">
        <v>601</v>
      </c>
      <c r="G133" s="257"/>
      <c r="H133" s="257" t="s">
        <v>634</v>
      </c>
      <c r="I133" s="257" t="s">
        <v>597</v>
      </c>
      <c r="J133" s="257">
        <v>50</v>
      </c>
      <c r="K133" s="298"/>
    </row>
    <row r="134" spans="2:11" ht="15" customHeight="1">
      <c r="B134" s="296"/>
      <c r="C134" s="257" t="s">
        <v>622</v>
      </c>
      <c r="D134" s="257"/>
      <c r="E134" s="257"/>
      <c r="F134" s="276" t="s">
        <v>601</v>
      </c>
      <c r="G134" s="257"/>
      <c r="H134" s="257" t="s">
        <v>634</v>
      </c>
      <c r="I134" s="257" t="s">
        <v>597</v>
      </c>
      <c r="J134" s="257">
        <v>50</v>
      </c>
      <c r="K134" s="298"/>
    </row>
    <row r="135" spans="2:11" ht="15" customHeight="1">
      <c r="B135" s="296"/>
      <c r="C135" s="257" t="s">
        <v>122</v>
      </c>
      <c r="D135" s="257"/>
      <c r="E135" s="257"/>
      <c r="F135" s="276" t="s">
        <v>601</v>
      </c>
      <c r="G135" s="257"/>
      <c r="H135" s="257" t="s">
        <v>647</v>
      </c>
      <c r="I135" s="257" t="s">
        <v>597</v>
      </c>
      <c r="J135" s="257">
        <v>255</v>
      </c>
      <c r="K135" s="298"/>
    </row>
    <row r="136" spans="2:11" ht="15" customHeight="1">
      <c r="B136" s="296"/>
      <c r="C136" s="257" t="s">
        <v>624</v>
      </c>
      <c r="D136" s="257"/>
      <c r="E136" s="257"/>
      <c r="F136" s="276" t="s">
        <v>595</v>
      </c>
      <c r="G136" s="257"/>
      <c r="H136" s="257" t="s">
        <v>648</v>
      </c>
      <c r="I136" s="257" t="s">
        <v>626</v>
      </c>
      <c r="J136" s="257"/>
      <c r="K136" s="298"/>
    </row>
    <row r="137" spans="2:11" ht="15" customHeight="1">
      <c r="B137" s="296"/>
      <c r="C137" s="257" t="s">
        <v>627</v>
      </c>
      <c r="D137" s="257"/>
      <c r="E137" s="257"/>
      <c r="F137" s="276" t="s">
        <v>595</v>
      </c>
      <c r="G137" s="257"/>
      <c r="H137" s="257" t="s">
        <v>649</v>
      </c>
      <c r="I137" s="257" t="s">
        <v>629</v>
      </c>
      <c r="J137" s="257"/>
      <c r="K137" s="298"/>
    </row>
    <row r="138" spans="2:11" ht="15" customHeight="1">
      <c r="B138" s="296"/>
      <c r="C138" s="257" t="s">
        <v>630</v>
      </c>
      <c r="D138" s="257"/>
      <c r="E138" s="257"/>
      <c r="F138" s="276" t="s">
        <v>595</v>
      </c>
      <c r="G138" s="257"/>
      <c r="H138" s="257" t="s">
        <v>630</v>
      </c>
      <c r="I138" s="257" t="s">
        <v>629</v>
      </c>
      <c r="J138" s="257"/>
      <c r="K138" s="298"/>
    </row>
    <row r="139" spans="2:11" ht="15" customHeight="1">
      <c r="B139" s="296"/>
      <c r="C139" s="257" t="s">
        <v>37</v>
      </c>
      <c r="D139" s="257"/>
      <c r="E139" s="257"/>
      <c r="F139" s="276" t="s">
        <v>595</v>
      </c>
      <c r="G139" s="257"/>
      <c r="H139" s="257" t="s">
        <v>650</v>
      </c>
      <c r="I139" s="257" t="s">
        <v>629</v>
      </c>
      <c r="J139" s="257"/>
      <c r="K139" s="298"/>
    </row>
    <row r="140" spans="2:11" ht="15" customHeight="1">
      <c r="B140" s="296"/>
      <c r="C140" s="257" t="s">
        <v>651</v>
      </c>
      <c r="D140" s="257"/>
      <c r="E140" s="257"/>
      <c r="F140" s="276" t="s">
        <v>595</v>
      </c>
      <c r="G140" s="257"/>
      <c r="H140" s="257" t="s">
        <v>652</v>
      </c>
      <c r="I140" s="257" t="s">
        <v>629</v>
      </c>
      <c r="J140" s="257"/>
      <c r="K140" s="298"/>
    </row>
    <row r="141" spans="2:11" ht="15" customHeight="1">
      <c r="B141" s="299"/>
      <c r="C141" s="300"/>
      <c r="D141" s="300"/>
      <c r="E141" s="300"/>
      <c r="F141" s="300"/>
      <c r="G141" s="300"/>
      <c r="H141" s="300"/>
      <c r="I141" s="300"/>
      <c r="J141" s="300"/>
      <c r="K141" s="301"/>
    </row>
    <row r="142" spans="2:11" ht="18.75" customHeight="1">
      <c r="B142" s="253"/>
      <c r="C142" s="253"/>
      <c r="D142" s="253"/>
      <c r="E142" s="253"/>
      <c r="F142" s="288"/>
      <c r="G142" s="253"/>
      <c r="H142" s="253"/>
      <c r="I142" s="253"/>
      <c r="J142" s="253"/>
      <c r="K142" s="253"/>
    </row>
    <row r="143" spans="2:11" ht="18.75" customHeight="1">
      <c r="B143" s="263"/>
      <c r="C143" s="263"/>
      <c r="D143" s="263"/>
      <c r="E143" s="263"/>
      <c r="F143" s="263"/>
      <c r="G143" s="263"/>
      <c r="H143" s="263"/>
      <c r="I143" s="263"/>
      <c r="J143" s="263"/>
      <c r="K143" s="263"/>
    </row>
    <row r="144" spans="2:11" ht="7.5" customHeight="1">
      <c r="B144" s="264"/>
      <c r="C144" s="265"/>
      <c r="D144" s="265"/>
      <c r="E144" s="265"/>
      <c r="F144" s="265"/>
      <c r="G144" s="265"/>
      <c r="H144" s="265"/>
      <c r="I144" s="265"/>
      <c r="J144" s="265"/>
      <c r="K144" s="266"/>
    </row>
    <row r="145" spans="2:11" ht="45" customHeight="1">
      <c r="B145" s="267"/>
      <c r="C145" s="376" t="s">
        <v>653</v>
      </c>
      <c r="D145" s="376"/>
      <c r="E145" s="376"/>
      <c r="F145" s="376"/>
      <c r="G145" s="376"/>
      <c r="H145" s="376"/>
      <c r="I145" s="376"/>
      <c r="J145" s="376"/>
      <c r="K145" s="268"/>
    </row>
    <row r="146" spans="2:11" ht="17.25" customHeight="1">
      <c r="B146" s="267"/>
      <c r="C146" s="269" t="s">
        <v>589</v>
      </c>
      <c r="D146" s="269"/>
      <c r="E146" s="269"/>
      <c r="F146" s="269" t="s">
        <v>590</v>
      </c>
      <c r="G146" s="270"/>
      <c r="H146" s="269" t="s">
        <v>117</v>
      </c>
      <c r="I146" s="269" t="s">
        <v>56</v>
      </c>
      <c r="J146" s="269" t="s">
        <v>591</v>
      </c>
      <c r="K146" s="268"/>
    </row>
    <row r="147" spans="2:11" ht="17.25" customHeight="1">
      <c r="B147" s="267"/>
      <c r="C147" s="271" t="s">
        <v>592</v>
      </c>
      <c r="D147" s="271"/>
      <c r="E147" s="271"/>
      <c r="F147" s="272" t="s">
        <v>593</v>
      </c>
      <c r="G147" s="273"/>
      <c r="H147" s="271"/>
      <c r="I147" s="271"/>
      <c r="J147" s="271" t="s">
        <v>594</v>
      </c>
      <c r="K147" s="268"/>
    </row>
    <row r="148" spans="2:11" ht="5.25" customHeight="1">
      <c r="B148" s="277"/>
      <c r="C148" s="274"/>
      <c r="D148" s="274"/>
      <c r="E148" s="274"/>
      <c r="F148" s="274"/>
      <c r="G148" s="275"/>
      <c r="H148" s="274"/>
      <c r="I148" s="274"/>
      <c r="J148" s="274"/>
      <c r="K148" s="298"/>
    </row>
    <row r="149" spans="2:11" ht="15" customHeight="1">
      <c r="B149" s="277"/>
      <c r="C149" s="302" t="s">
        <v>598</v>
      </c>
      <c r="D149" s="257"/>
      <c r="E149" s="257"/>
      <c r="F149" s="303" t="s">
        <v>595</v>
      </c>
      <c r="G149" s="257"/>
      <c r="H149" s="302" t="s">
        <v>634</v>
      </c>
      <c r="I149" s="302" t="s">
        <v>597</v>
      </c>
      <c r="J149" s="302">
        <v>120</v>
      </c>
      <c r="K149" s="298"/>
    </row>
    <row r="150" spans="2:11" ht="15" customHeight="1">
      <c r="B150" s="277"/>
      <c r="C150" s="302" t="s">
        <v>643</v>
      </c>
      <c r="D150" s="257"/>
      <c r="E150" s="257"/>
      <c r="F150" s="303" t="s">
        <v>595</v>
      </c>
      <c r="G150" s="257"/>
      <c r="H150" s="302" t="s">
        <v>654</v>
      </c>
      <c r="I150" s="302" t="s">
        <v>597</v>
      </c>
      <c r="J150" s="302" t="s">
        <v>645</v>
      </c>
      <c r="K150" s="298"/>
    </row>
    <row r="151" spans="2:11" ht="15" customHeight="1">
      <c r="B151" s="277"/>
      <c r="C151" s="302" t="s">
        <v>81</v>
      </c>
      <c r="D151" s="257"/>
      <c r="E151" s="257"/>
      <c r="F151" s="303" t="s">
        <v>595</v>
      </c>
      <c r="G151" s="257"/>
      <c r="H151" s="302" t="s">
        <v>655</v>
      </c>
      <c r="I151" s="302" t="s">
        <v>597</v>
      </c>
      <c r="J151" s="302" t="s">
        <v>645</v>
      </c>
      <c r="K151" s="298"/>
    </row>
    <row r="152" spans="2:11" ht="15" customHeight="1">
      <c r="B152" s="277"/>
      <c r="C152" s="302" t="s">
        <v>600</v>
      </c>
      <c r="D152" s="257"/>
      <c r="E152" s="257"/>
      <c r="F152" s="303" t="s">
        <v>601</v>
      </c>
      <c r="G152" s="257"/>
      <c r="H152" s="302" t="s">
        <v>634</v>
      </c>
      <c r="I152" s="302" t="s">
        <v>597</v>
      </c>
      <c r="J152" s="302">
        <v>50</v>
      </c>
      <c r="K152" s="298"/>
    </row>
    <row r="153" spans="2:11" ht="15" customHeight="1">
      <c r="B153" s="277"/>
      <c r="C153" s="302" t="s">
        <v>603</v>
      </c>
      <c r="D153" s="257"/>
      <c r="E153" s="257"/>
      <c r="F153" s="303" t="s">
        <v>595</v>
      </c>
      <c r="G153" s="257"/>
      <c r="H153" s="302" t="s">
        <v>634</v>
      </c>
      <c r="I153" s="302" t="s">
        <v>605</v>
      </c>
      <c r="J153" s="302"/>
      <c r="K153" s="298"/>
    </row>
    <row r="154" spans="2:11" ht="15" customHeight="1">
      <c r="B154" s="277"/>
      <c r="C154" s="302" t="s">
        <v>614</v>
      </c>
      <c r="D154" s="257"/>
      <c r="E154" s="257"/>
      <c r="F154" s="303" t="s">
        <v>601</v>
      </c>
      <c r="G154" s="257"/>
      <c r="H154" s="302" t="s">
        <v>634</v>
      </c>
      <c r="I154" s="302" t="s">
        <v>597</v>
      </c>
      <c r="J154" s="302">
        <v>50</v>
      </c>
      <c r="K154" s="298"/>
    </row>
    <row r="155" spans="2:11" ht="15" customHeight="1">
      <c r="B155" s="277"/>
      <c r="C155" s="302" t="s">
        <v>622</v>
      </c>
      <c r="D155" s="257"/>
      <c r="E155" s="257"/>
      <c r="F155" s="303" t="s">
        <v>601</v>
      </c>
      <c r="G155" s="257"/>
      <c r="H155" s="302" t="s">
        <v>634</v>
      </c>
      <c r="I155" s="302" t="s">
        <v>597</v>
      </c>
      <c r="J155" s="302">
        <v>50</v>
      </c>
      <c r="K155" s="298"/>
    </row>
    <row r="156" spans="2:11" ht="15" customHeight="1">
      <c r="B156" s="277"/>
      <c r="C156" s="302" t="s">
        <v>620</v>
      </c>
      <c r="D156" s="257"/>
      <c r="E156" s="257"/>
      <c r="F156" s="303" t="s">
        <v>601</v>
      </c>
      <c r="G156" s="257"/>
      <c r="H156" s="302" t="s">
        <v>634</v>
      </c>
      <c r="I156" s="302" t="s">
        <v>597</v>
      </c>
      <c r="J156" s="302">
        <v>50</v>
      </c>
      <c r="K156" s="298"/>
    </row>
    <row r="157" spans="2:11" ht="15" customHeight="1">
      <c r="B157" s="277"/>
      <c r="C157" s="302" t="s">
        <v>95</v>
      </c>
      <c r="D157" s="257"/>
      <c r="E157" s="257"/>
      <c r="F157" s="303" t="s">
        <v>595</v>
      </c>
      <c r="G157" s="257"/>
      <c r="H157" s="302" t="s">
        <v>656</v>
      </c>
      <c r="I157" s="302" t="s">
        <v>597</v>
      </c>
      <c r="J157" s="302" t="s">
        <v>657</v>
      </c>
      <c r="K157" s="298"/>
    </row>
    <row r="158" spans="2:11" ht="15" customHeight="1">
      <c r="B158" s="277"/>
      <c r="C158" s="302" t="s">
        <v>658</v>
      </c>
      <c r="D158" s="257"/>
      <c r="E158" s="257"/>
      <c r="F158" s="303" t="s">
        <v>595</v>
      </c>
      <c r="G158" s="257"/>
      <c r="H158" s="302" t="s">
        <v>659</v>
      </c>
      <c r="I158" s="302" t="s">
        <v>629</v>
      </c>
      <c r="J158" s="302"/>
      <c r="K158" s="298"/>
    </row>
    <row r="159" spans="2:11" ht="15" customHeight="1">
      <c r="B159" s="304"/>
      <c r="C159" s="286"/>
      <c r="D159" s="286"/>
      <c r="E159" s="286"/>
      <c r="F159" s="286"/>
      <c r="G159" s="286"/>
      <c r="H159" s="286"/>
      <c r="I159" s="286"/>
      <c r="J159" s="286"/>
      <c r="K159" s="305"/>
    </row>
    <row r="160" spans="2:11" ht="18.75" customHeight="1">
      <c r="B160" s="253"/>
      <c r="C160" s="257"/>
      <c r="D160" s="257"/>
      <c r="E160" s="257"/>
      <c r="F160" s="276"/>
      <c r="G160" s="257"/>
      <c r="H160" s="257"/>
      <c r="I160" s="257"/>
      <c r="J160" s="257"/>
      <c r="K160" s="253"/>
    </row>
    <row r="161" spans="2:11" ht="18.75" customHeight="1">
      <c r="B161" s="263"/>
      <c r="C161" s="263"/>
      <c r="D161" s="263"/>
      <c r="E161" s="263"/>
      <c r="F161" s="263"/>
      <c r="G161" s="263"/>
      <c r="H161" s="263"/>
      <c r="I161" s="263"/>
      <c r="J161" s="263"/>
      <c r="K161" s="263"/>
    </row>
    <row r="162" spans="2:11" ht="7.5" customHeight="1">
      <c r="B162" s="245"/>
      <c r="C162" s="246"/>
      <c r="D162" s="246"/>
      <c r="E162" s="246"/>
      <c r="F162" s="246"/>
      <c r="G162" s="246"/>
      <c r="H162" s="246"/>
      <c r="I162" s="246"/>
      <c r="J162" s="246"/>
      <c r="K162" s="247"/>
    </row>
    <row r="163" spans="2:11" ht="45" customHeight="1">
      <c r="B163" s="248"/>
      <c r="C163" s="375" t="s">
        <v>660</v>
      </c>
      <c r="D163" s="375"/>
      <c r="E163" s="375"/>
      <c r="F163" s="375"/>
      <c r="G163" s="375"/>
      <c r="H163" s="375"/>
      <c r="I163" s="375"/>
      <c r="J163" s="375"/>
      <c r="K163" s="249"/>
    </row>
    <row r="164" spans="2:11" ht="17.25" customHeight="1">
      <c r="B164" s="248"/>
      <c r="C164" s="269" t="s">
        <v>589</v>
      </c>
      <c r="D164" s="269"/>
      <c r="E164" s="269"/>
      <c r="F164" s="269" t="s">
        <v>590</v>
      </c>
      <c r="G164" s="306"/>
      <c r="H164" s="307" t="s">
        <v>117</v>
      </c>
      <c r="I164" s="307" t="s">
        <v>56</v>
      </c>
      <c r="J164" s="269" t="s">
        <v>591</v>
      </c>
      <c r="K164" s="249"/>
    </row>
    <row r="165" spans="2:11" ht="17.25" customHeight="1">
      <c r="B165" s="250"/>
      <c r="C165" s="271" t="s">
        <v>592</v>
      </c>
      <c r="D165" s="271"/>
      <c r="E165" s="271"/>
      <c r="F165" s="272" t="s">
        <v>593</v>
      </c>
      <c r="G165" s="308"/>
      <c r="H165" s="309"/>
      <c r="I165" s="309"/>
      <c r="J165" s="271" t="s">
        <v>594</v>
      </c>
      <c r="K165" s="251"/>
    </row>
    <row r="166" spans="2:11" ht="5.25" customHeight="1">
      <c r="B166" s="277"/>
      <c r="C166" s="274"/>
      <c r="D166" s="274"/>
      <c r="E166" s="274"/>
      <c r="F166" s="274"/>
      <c r="G166" s="275"/>
      <c r="H166" s="274"/>
      <c r="I166" s="274"/>
      <c r="J166" s="274"/>
      <c r="K166" s="298"/>
    </row>
    <row r="167" spans="2:11" ht="15" customHeight="1">
      <c r="B167" s="277"/>
      <c r="C167" s="257" t="s">
        <v>598</v>
      </c>
      <c r="D167" s="257"/>
      <c r="E167" s="257"/>
      <c r="F167" s="276" t="s">
        <v>595</v>
      </c>
      <c r="G167" s="257"/>
      <c r="H167" s="257" t="s">
        <v>634</v>
      </c>
      <c r="I167" s="257" t="s">
        <v>597</v>
      </c>
      <c r="J167" s="257">
        <v>120</v>
      </c>
      <c r="K167" s="298"/>
    </row>
    <row r="168" spans="2:11" ht="15" customHeight="1">
      <c r="B168" s="277"/>
      <c r="C168" s="257" t="s">
        <v>643</v>
      </c>
      <c r="D168" s="257"/>
      <c r="E168" s="257"/>
      <c r="F168" s="276" t="s">
        <v>595</v>
      </c>
      <c r="G168" s="257"/>
      <c r="H168" s="257" t="s">
        <v>644</v>
      </c>
      <c r="I168" s="257" t="s">
        <v>597</v>
      </c>
      <c r="J168" s="257" t="s">
        <v>645</v>
      </c>
      <c r="K168" s="298"/>
    </row>
    <row r="169" spans="2:11" ht="15" customHeight="1">
      <c r="B169" s="277"/>
      <c r="C169" s="257" t="s">
        <v>81</v>
      </c>
      <c r="D169" s="257"/>
      <c r="E169" s="257"/>
      <c r="F169" s="276" t="s">
        <v>595</v>
      </c>
      <c r="G169" s="257"/>
      <c r="H169" s="257" t="s">
        <v>661</v>
      </c>
      <c r="I169" s="257" t="s">
        <v>597</v>
      </c>
      <c r="J169" s="257" t="s">
        <v>645</v>
      </c>
      <c r="K169" s="298"/>
    </row>
    <row r="170" spans="2:11" ht="15" customHeight="1">
      <c r="B170" s="277"/>
      <c r="C170" s="257" t="s">
        <v>600</v>
      </c>
      <c r="D170" s="257"/>
      <c r="E170" s="257"/>
      <c r="F170" s="276" t="s">
        <v>601</v>
      </c>
      <c r="G170" s="257"/>
      <c r="H170" s="257" t="s">
        <v>661</v>
      </c>
      <c r="I170" s="257" t="s">
        <v>597</v>
      </c>
      <c r="J170" s="257">
        <v>50</v>
      </c>
      <c r="K170" s="298"/>
    </row>
    <row r="171" spans="2:11" ht="15" customHeight="1">
      <c r="B171" s="277"/>
      <c r="C171" s="257" t="s">
        <v>603</v>
      </c>
      <c r="D171" s="257"/>
      <c r="E171" s="257"/>
      <c r="F171" s="276" t="s">
        <v>595</v>
      </c>
      <c r="G171" s="257"/>
      <c r="H171" s="257" t="s">
        <v>661</v>
      </c>
      <c r="I171" s="257" t="s">
        <v>605</v>
      </c>
      <c r="J171" s="257"/>
      <c r="K171" s="298"/>
    </row>
    <row r="172" spans="2:11" ht="15" customHeight="1">
      <c r="B172" s="277"/>
      <c r="C172" s="257" t="s">
        <v>614</v>
      </c>
      <c r="D172" s="257"/>
      <c r="E172" s="257"/>
      <c r="F172" s="276" t="s">
        <v>601</v>
      </c>
      <c r="G172" s="257"/>
      <c r="H172" s="257" t="s">
        <v>661</v>
      </c>
      <c r="I172" s="257" t="s">
        <v>597</v>
      </c>
      <c r="J172" s="257">
        <v>50</v>
      </c>
      <c r="K172" s="298"/>
    </row>
    <row r="173" spans="2:11" ht="15" customHeight="1">
      <c r="B173" s="277"/>
      <c r="C173" s="257" t="s">
        <v>622</v>
      </c>
      <c r="D173" s="257"/>
      <c r="E173" s="257"/>
      <c r="F173" s="276" t="s">
        <v>601</v>
      </c>
      <c r="G173" s="257"/>
      <c r="H173" s="257" t="s">
        <v>661</v>
      </c>
      <c r="I173" s="257" t="s">
        <v>597</v>
      </c>
      <c r="J173" s="257">
        <v>50</v>
      </c>
      <c r="K173" s="298"/>
    </row>
    <row r="174" spans="2:11" ht="15" customHeight="1">
      <c r="B174" s="277"/>
      <c r="C174" s="257" t="s">
        <v>620</v>
      </c>
      <c r="D174" s="257"/>
      <c r="E174" s="257"/>
      <c r="F174" s="276" t="s">
        <v>601</v>
      </c>
      <c r="G174" s="257"/>
      <c r="H174" s="257" t="s">
        <v>661</v>
      </c>
      <c r="I174" s="257" t="s">
        <v>597</v>
      </c>
      <c r="J174" s="257">
        <v>50</v>
      </c>
      <c r="K174" s="298"/>
    </row>
    <row r="175" spans="2:11" ht="15" customHeight="1">
      <c r="B175" s="277"/>
      <c r="C175" s="257" t="s">
        <v>116</v>
      </c>
      <c r="D175" s="257"/>
      <c r="E175" s="257"/>
      <c r="F175" s="276" t="s">
        <v>595</v>
      </c>
      <c r="G175" s="257"/>
      <c r="H175" s="257" t="s">
        <v>662</v>
      </c>
      <c r="I175" s="257" t="s">
        <v>663</v>
      </c>
      <c r="J175" s="257"/>
      <c r="K175" s="298"/>
    </row>
    <row r="176" spans="2:11" ht="15" customHeight="1">
      <c r="B176" s="277"/>
      <c r="C176" s="257" t="s">
        <v>56</v>
      </c>
      <c r="D176" s="257"/>
      <c r="E176" s="257"/>
      <c r="F176" s="276" t="s">
        <v>595</v>
      </c>
      <c r="G176" s="257"/>
      <c r="H176" s="257" t="s">
        <v>664</v>
      </c>
      <c r="I176" s="257" t="s">
        <v>665</v>
      </c>
      <c r="J176" s="257">
        <v>1</v>
      </c>
      <c r="K176" s="298"/>
    </row>
    <row r="177" spans="2:11" ht="15" customHeight="1">
      <c r="B177" s="277"/>
      <c r="C177" s="257" t="s">
        <v>52</v>
      </c>
      <c r="D177" s="257"/>
      <c r="E177" s="257"/>
      <c r="F177" s="276" t="s">
        <v>595</v>
      </c>
      <c r="G177" s="257"/>
      <c r="H177" s="257" t="s">
        <v>666</v>
      </c>
      <c r="I177" s="257" t="s">
        <v>597</v>
      </c>
      <c r="J177" s="257">
        <v>20</v>
      </c>
      <c r="K177" s="298"/>
    </row>
    <row r="178" spans="2:11" ht="15" customHeight="1">
      <c r="B178" s="277"/>
      <c r="C178" s="257" t="s">
        <v>117</v>
      </c>
      <c r="D178" s="257"/>
      <c r="E178" s="257"/>
      <c r="F178" s="276" t="s">
        <v>595</v>
      </c>
      <c r="G178" s="257"/>
      <c r="H178" s="257" t="s">
        <v>667</v>
      </c>
      <c r="I178" s="257" t="s">
        <v>597</v>
      </c>
      <c r="J178" s="257">
        <v>255</v>
      </c>
      <c r="K178" s="298"/>
    </row>
    <row r="179" spans="2:11" ht="15" customHeight="1">
      <c r="B179" s="277"/>
      <c r="C179" s="257" t="s">
        <v>118</v>
      </c>
      <c r="D179" s="257"/>
      <c r="E179" s="257"/>
      <c r="F179" s="276" t="s">
        <v>595</v>
      </c>
      <c r="G179" s="257"/>
      <c r="H179" s="257" t="s">
        <v>560</v>
      </c>
      <c r="I179" s="257" t="s">
        <v>597</v>
      </c>
      <c r="J179" s="257">
        <v>10</v>
      </c>
      <c r="K179" s="298"/>
    </row>
    <row r="180" spans="2:11" ht="15" customHeight="1">
      <c r="B180" s="277"/>
      <c r="C180" s="257" t="s">
        <v>119</v>
      </c>
      <c r="D180" s="257"/>
      <c r="E180" s="257"/>
      <c r="F180" s="276" t="s">
        <v>595</v>
      </c>
      <c r="G180" s="257"/>
      <c r="H180" s="257" t="s">
        <v>668</v>
      </c>
      <c r="I180" s="257" t="s">
        <v>629</v>
      </c>
      <c r="J180" s="257"/>
      <c r="K180" s="298"/>
    </row>
    <row r="181" spans="2:11" ht="15" customHeight="1">
      <c r="B181" s="277"/>
      <c r="C181" s="257" t="s">
        <v>669</v>
      </c>
      <c r="D181" s="257"/>
      <c r="E181" s="257"/>
      <c r="F181" s="276" t="s">
        <v>595</v>
      </c>
      <c r="G181" s="257"/>
      <c r="H181" s="257" t="s">
        <v>670</v>
      </c>
      <c r="I181" s="257" t="s">
        <v>629</v>
      </c>
      <c r="J181" s="257"/>
      <c r="K181" s="298"/>
    </row>
    <row r="182" spans="2:11" ht="15" customHeight="1">
      <c r="B182" s="277"/>
      <c r="C182" s="257" t="s">
        <v>658</v>
      </c>
      <c r="D182" s="257"/>
      <c r="E182" s="257"/>
      <c r="F182" s="276" t="s">
        <v>595</v>
      </c>
      <c r="G182" s="257"/>
      <c r="H182" s="257" t="s">
        <v>671</v>
      </c>
      <c r="I182" s="257" t="s">
        <v>629</v>
      </c>
      <c r="J182" s="257"/>
      <c r="K182" s="298"/>
    </row>
    <row r="183" spans="2:11" ht="15" customHeight="1">
      <c r="B183" s="277"/>
      <c r="C183" s="257" t="s">
        <v>121</v>
      </c>
      <c r="D183" s="257"/>
      <c r="E183" s="257"/>
      <c r="F183" s="276" t="s">
        <v>601</v>
      </c>
      <c r="G183" s="257"/>
      <c r="H183" s="257" t="s">
        <v>672</v>
      </c>
      <c r="I183" s="257" t="s">
        <v>597</v>
      </c>
      <c r="J183" s="257">
        <v>50</v>
      </c>
      <c r="K183" s="298"/>
    </row>
    <row r="184" spans="2:11" ht="15" customHeight="1">
      <c r="B184" s="277"/>
      <c r="C184" s="257" t="s">
        <v>673</v>
      </c>
      <c r="D184" s="257"/>
      <c r="E184" s="257"/>
      <c r="F184" s="276" t="s">
        <v>601</v>
      </c>
      <c r="G184" s="257"/>
      <c r="H184" s="257" t="s">
        <v>674</v>
      </c>
      <c r="I184" s="257" t="s">
        <v>675</v>
      </c>
      <c r="J184" s="257"/>
      <c r="K184" s="298"/>
    </row>
    <row r="185" spans="2:11" ht="15" customHeight="1">
      <c r="B185" s="277"/>
      <c r="C185" s="257" t="s">
        <v>676</v>
      </c>
      <c r="D185" s="257"/>
      <c r="E185" s="257"/>
      <c r="F185" s="276" t="s">
        <v>601</v>
      </c>
      <c r="G185" s="257"/>
      <c r="H185" s="257" t="s">
        <v>677</v>
      </c>
      <c r="I185" s="257" t="s">
        <v>675</v>
      </c>
      <c r="J185" s="257"/>
      <c r="K185" s="298"/>
    </row>
    <row r="186" spans="2:11" ht="15" customHeight="1">
      <c r="B186" s="277"/>
      <c r="C186" s="257" t="s">
        <v>678</v>
      </c>
      <c r="D186" s="257"/>
      <c r="E186" s="257"/>
      <c r="F186" s="276" t="s">
        <v>601</v>
      </c>
      <c r="G186" s="257"/>
      <c r="H186" s="257" t="s">
        <v>679</v>
      </c>
      <c r="I186" s="257" t="s">
        <v>675</v>
      </c>
      <c r="J186" s="257"/>
      <c r="K186" s="298"/>
    </row>
    <row r="187" spans="2:11" ht="15" customHeight="1">
      <c r="B187" s="277"/>
      <c r="C187" s="310" t="s">
        <v>680</v>
      </c>
      <c r="D187" s="257"/>
      <c r="E187" s="257"/>
      <c r="F187" s="276" t="s">
        <v>601</v>
      </c>
      <c r="G187" s="257"/>
      <c r="H187" s="257" t="s">
        <v>681</v>
      </c>
      <c r="I187" s="257" t="s">
        <v>682</v>
      </c>
      <c r="J187" s="311" t="s">
        <v>683</v>
      </c>
      <c r="K187" s="298"/>
    </row>
    <row r="188" spans="2:11" ht="15" customHeight="1">
      <c r="B188" s="277"/>
      <c r="C188" s="262" t="s">
        <v>41</v>
      </c>
      <c r="D188" s="257"/>
      <c r="E188" s="257"/>
      <c r="F188" s="276" t="s">
        <v>595</v>
      </c>
      <c r="G188" s="257"/>
      <c r="H188" s="253" t="s">
        <v>684</v>
      </c>
      <c r="I188" s="257" t="s">
        <v>685</v>
      </c>
      <c r="J188" s="257"/>
      <c r="K188" s="298"/>
    </row>
    <row r="189" spans="2:11" ht="15" customHeight="1">
      <c r="B189" s="277"/>
      <c r="C189" s="262" t="s">
        <v>686</v>
      </c>
      <c r="D189" s="257"/>
      <c r="E189" s="257"/>
      <c r="F189" s="276" t="s">
        <v>595</v>
      </c>
      <c r="G189" s="257"/>
      <c r="H189" s="257" t="s">
        <v>687</v>
      </c>
      <c r="I189" s="257" t="s">
        <v>629</v>
      </c>
      <c r="J189" s="257"/>
      <c r="K189" s="298"/>
    </row>
    <row r="190" spans="2:11" ht="15" customHeight="1">
      <c r="B190" s="277"/>
      <c r="C190" s="262" t="s">
        <v>688</v>
      </c>
      <c r="D190" s="257"/>
      <c r="E190" s="257"/>
      <c r="F190" s="276" t="s">
        <v>595</v>
      </c>
      <c r="G190" s="257"/>
      <c r="H190" s="257" t="s">
        <v>689</v>
      </c>
      <c r="I190" s="257" t="s">
        <v>629</v>
      </c>
      <c r="J190" s="257"/>
      <c r="K190" s="298"/>
    </row>
    <row r="191" spans="2:11" ht="15" customHeight="1">
      <c r="B191" s="277"/>
      <c r="C191" s="262" t="s">
        <v>690</v>
      </c>
      <c r="D191" s="257"/>
      <c r="E191" s="257"/>
      <c r="F191" s="276" t="s">
        <v>601</v>
      </c>
      <c r="G191" s="257"/>
      <c r="H191" s="257" t="s">
        <v>691</v>
      </c>
      <c r="I191" s="257" t="s">
        <v>629</v>
      </c>
      <c r="J191" s="257"/>
      <c r="K191" s="298"/>
    </row>
    <row r="192" spans="2:11" ht="15" customHeight="1">
      <c r="B192" s="304"/>
      <c r="C192" s="312"/>
      <c r="D192" s="286"/>
      <c r="E192" s="286"/>
      <c r="F192" s="286"/>
      <c r="G192" s="286"/>
      <c r="H192" s="286"/>
      <c r="I192" s="286"/>
      <c r="J192" s="286"/>
      <c r="K192" s="305"/>
    </row>
    <row r="193" spans="2:11" ht="18.75" customHeight="1">
      <c r="B193" s="253"/>
      <c r="C193" s="257"/>
      <c r="D193" s="257"/>
      <c r="E193" s="257"/>
      <c r="F193" s="276"/>
      <c r="G193" s="257"/>
      <c r="H193" s="257"/>
      <c r="I193" s="257"/>
      <c r="J193" s="257"/>
      <c r="K193" s="253"/>
    </row>
    <row r="194" spans="2:11" ht="18.75" customHeight="1">
      <c r="B194" s="253"/>
      <c r="C194" s="257"/>
      <c r="D194" s="257"/>
      <c r="E194" s="257"/>
      <c r="F194" s="276"/>
      <c r="G194" s="257"/>
      <c r="H194" s="257"/>
      <c r="I194" s="257"/>
      <c r="J194" s="257"/>
      <c r="K194" s="253"/>
    </row>
    <row r="195" spans="2:11" ht="18.75" customHeight="1">
      <c r="B195" s="263"/>
      <c r="C195" s="263"/>
      <c r="D195" s="263"/>
      <c r="E195" s="263"/>
      <c r="F195" s="263"/>
      <c r="G195" s="263"/>
      <c r="H195" s="263"/>
      <c r="I195" s="263"/>
      <c r="J195" s="263"/>
      <c r="K195" s="263"/>
    </row>
    <row r="196" spans="2:11">
      <c r="B196" s="245"/>
      <c r="C196" s="246"/>
      <c r="D196" s="246"/>
      <c r="E196" s="246"/>
      <c r="F196" s="246"/>
      <c r="G196" s="246"/>
      <c r="H196" s="246"/>
      <c r="I196" s="246"/>
      <c r="J196" s="246"/>
      <c r="K196" s="247"/>
    </row>
    <row r="197" spans="2:11" ht="21">
      <c r="B197" s="248"/>
      <c r="C197" s="375" t="s">
        <v>692</v>
      </c>
      <c r="D197" s="375"/>
      <c r="E197" s="375"/>
      <c r="F197" s="375"/>
      <c r="G197" s="375"/>
      <c r="H197" s="375"/>
      <c r="I197" s="375"/>
      <c r="J197" s="375"/>
      <c r="K197" s="249"/>
    </row>
    <row r="198" spans="2:11" ht="25.5" customHeight="1">
      <c r="B198" s="248"/>
      <c r="C198" s="313" t="s">
        <v>693</v>
      </c>
      <c r="D198" s="313"/>
      <c r="E198" s="313"/>
      <c r="F198" s="313" t="s">
        <v>694</v>
      </c>
      <c r="G198" s="314"/>
      <c r="H198" s="374" t="s">
        <v>695</v>
      </c>
      <c r="I198" s="374"/>
      <c r="J198" s="374"/>
      <c r="K198" s="249"/>
    </row>
    <row r="199" spans="2:11" ht="5.25" customHeight="1">
      <c r="B199" s="277"/>
      <c r="C199" s="274"/>
      <c r="D199" s="274"/>
      <c r="E199" s="274"/>
      <c r="F199" s="274"/>
      <c r="G199" s="257"/>
      <c r="H199" s="274"/>
      <c r="I199" s="274"/>
      <c r="J199" s="274"/>
      <c r="K199" s="298"/>
    </row>
    <row r="200" spans="2:11" ht="15" customHeight="1">
      <c r="B200" s="277"/>
      <c r="C200" s="257" t="s">
        <v>685</v>
      </c>
      <c r="D200" s="257"/>
      <c r="E200" s="257"/>
      <c r="F200" s="276" t="s">
        <v>42</v>
      </c>
      <c r="G200" s="257"/>
      <c r="H200" s="372" t="s">
        <v>696</v>
      </c>
      <c r="I200" s="372"/>
      <c r="J200" s="372"/>
      <c r="K200" s="298"/>
    </row>
    <row r="201" spans="2:11" ht="15" customHeight="1">
      <c r="B201" s="277"/>
      <c r="C201" s="283"/>
      <c r="D201" s="257"/>
      <c r="E201" s="257"/>
      <c r="F201" s="276" t="s">
        <v>43</v>
      </c>
      <c r="G201" s="257"/>
      <c r="H201" s="372" t="s">
        <v>697</v>
      </c>
      <c r="I201" s="372"/>
      <c r="J201" s="372"/>
      <c r="K201" s="298"/>
    </row>
    <row r="202" spans="2:11" ht="15" customHeight="1">
      <c r="B202" s="277"/>
      <c r="C202" s="283"/>
      <c r="D202" s="257"/>
      <c r="E202" s="257"/>
      <c r="F202" s="276" t="s">
        <v>46</v>
      </c>
      <c r="G202" s="257"/>
      <c r="H202" s="372" t="s">
        <v>698</v>
      </c>
      <c r="I202" s="372"/>
      <c r="J202" s="372"/>
      <c r="K202" s="298"/>
    </row>
    <row r="203" spans="2:11" ht="15" customHeight="1">
      <c r="B203" s="277"/>
      <c r="C203" s="257"/>
      <c r="D203" s="257"/>
      <c r="E203" s="257"/>
      <c r="F203" s="276" t="s">
        <v>44</v>
      </c>
      <c r="G203" s="257"/>
      <c r="H203" s="372" t="s">
        <v>699</v>
      </c>
      <c r="I203" s="372"/>
      <c r="J203" s="372"/>
      <c r="K203" s="298"/>
    </row>
    <row r="204" spans="2:11" ht="15" customHeight="1">
      <c r="B204" s="277"/>
      <c r="C204" s="257"/>
      <c r="D204" s="257"/>
      <c r="E204" s="257"/>
      <c r="F204" s="276" t="s">
        <v>45</v>
      </c>
      <c r="G204" s="257"/>
      <c r="H204" s="372" t="s">
        <v>700</v>
      </c>
      <c r="I204" s="372"/>
      <c r="J204" s="372"/>
      <c r="K204" s="298"/>
    </row>
    <row r="205" spans="2:11" ht="15" customHeight="1">
      <c r="B205" s="277"/>
      <c r="C205" s="257"/>
      <c r="D205" s="257"/>
      <c r="E205" s="257"/>
      <c r="F205" s="276"/>
      <c r="G205" s="257"/>
      <c r="H205" s="257"/>
      <c r="I205" s="257"/>
      <c r="J205" s="257"/>
      <c r="K205" s="298"/>
    </row>
    <row r="206" spans="2:11" ht="15" customHeight="1">
      <c r="B206" s="277"/>
      <c r="C206" s="257" t="s">
        <v>641</v>
      </c>
      <c r="D206" s="257"/>
      <c r="E206" s="257"/>
      <c r="F206" s="276" t="s">
        <v>76</v>
      </c>
      <c r="G206" s="257"/>
      <c r="H206" s="372" t="s">
        <v>701</v>
      </c>
      <c r="I206" s="372"/>
      <c r="J206" s="372"/>
      <c r="K206" s="298"/>
    </row>
    <row r="207" spans="2:11" ht="15" customHeight="1">
      <c r="B207" s="277"/>
      <c r="C207" s="283"/>
      <c r="D207" s="257"/>
      <c r="E207" s="257"/>
      <c r="F207" s="276" t="s">
        <v>540</v>
      </c>
      <c r="G207" s="257"/>
      <c r="H207" s="372" t="s">
        <v>541</v>
      </c>
      <c r="I207" s="372"/>
      <c r="J207" s="372"/>
      <c r="K207" s="298"/>
    </row>
    <row r="208" spans="2:11" ht="15" customHeight="1">
      <c r="B208" s="277"/>
      <c r="C208" s="257"/>
      <c r="D208" s="257"/>
      <c r="E208" s="257"/>
      <c r="F208" s="276" t="s">
        <v>538</v>
      </c>
      <c r="G208" s="257"/>
      <c r="H208" s="372" t="s">
        <v>702</v>
      </c>
      <c r="I208" s="372"/>
      <c r="J208" s="372"/>
      <c r="K208" s="298"/>
    </row>
    <row r="209" spans="2:11" ht="15" customHeight="1">
      <c r="B209" s="315"/>
      <c r="C209" s="283"/>
      <c r="D209" s="283"/>
      <c r="E209" s="283"/>
      <c r="F209" s="276" t="s">
        <v>542</v>
      </c>
      <c r="G209" s="262"/>
      <c r="H209" s="373" t="s">
        <v>543</v>
      </c>
      <c r="I209" s="373"/>
      <c r="J209" s="373"/>
      <c r="K209" s="316"/>
    </row>
    <row r="210" spans="2:11" ht="15" customHeight="1">
      <c r="B210" s="315"/>
      <c r="C210" s="283"/>
      <c r="D210" s="283"/>
      <c r="E210" s="283"/>
      <c r="F210" s="276" t="s">
        <v>544</v>
      </c>
      <c r="G210" s="262"/>
      <c r="H210" s="373" t="s">
        <v>703</v>
      </c>
      <c r="I210" s="373"/>
      <c r="J210" s="373"/>
      <c r="K210" s="316"/>
    </row>
    <row r="211" spans="2:11" ht="15" customHeight="1">
      <c r="B211" s="315"/>
      <c r="C211" s="283"/>
      <c r="D211" s="283"/>
      <c r="E211" s="283"/>
      <c r="F211" s="317"/>
      <c r="G211" s="262"/>
      <c r="H211" s="318"/>
      <c r="I211" s="318"/>
      <c r="J211" s="318"/>
      <c r="K211" s="316"/>
    </row>
    <row r="212" spans="2:11" ht="15" customHeight="1">
      <c r="B212" s="315"/>
      <c r="C212" s="257" t="s">
        <v>665</v>
      </c>
      <c r="D212" s="283"/>
      <c r="E212" s="283"/>
      <c r="F212" s="276">
        <v>1</v>
      </c>
      <c r="G212" s="262"/>
      <c r="H212" s="373" t="s">
        <v>704</v>
      </c>
      <c r="I212" s="373"/>
      <c r="J212" s="373"/>
      <c r="K212" s="316"/>
    </row>
    <row r="213" spans="2:11" ht="15" customHeight="1">
      <c r="B213" s="315"/>
      <c r="C213" s="283"/>
      <c r="D213" s="283"/>
      <c r="E213" s="283"/>
      <c r="F213" s="276">
        <v>2</v>
      </c>
      <c r="G213" s="262"/>
      <c r="H213" s="373" t="s">
        <v>705</v>
      </c>
      <c r="I213" s="373"/>
      <c r="J213" s="373"/>
      <c r="K213" s="316"/>
    </row>
    <row r="214" spans="2:11" ht="15" customHeight="1">
      <c r="B214" s="315"/>
      <c r="C214" s="283"/>
      <c r="D214" s="283"/>
      <c r="E214" s="283"/>
      <c r="F214" s="276">
        <v>3</v>
      </c>
      <c r="G214" s="262"/>
      <c r="H214" s="373" t="s">
        <v>706</v>
      </c>
      <c r="I214" s="373"/>
      <c r="J214" s="373"/>
      <c r="K214" s="316"/>
    </row>
    <row r="215" spans="2:11" ht="15" customHeight="1">
      <c r="B215" s="315"/>
      <c r="C215" s="283"/>
      <c r="D215" s="283"/>
      <c r="E215" s="283"/>
      <c r="F215" s="276">
        <v>4</v>
      </c>
      <c r="G215" s="262"/>
      <c r="H215" s="373" t="s">
        <v>707</v>
      </c>
      <c r="I215" s="373"/>
      <c r="J215" s="373"/>
      <c r="K215" s="316"/>
    </row>
    <row r="216" spans="2:11" ht="12.75" customHeight="1">
      <c r="B216" s="319"/>
      <c r="C216" s="320"/>
      <c r="D216" s="320"/>
      <c r="E216" s="320"/>
      <c r="F216" s="320"/>
      <c r="G216" s="320"/>
      <c r="H216" s="320"/>
      <c r="I216" s="320"/>
      <c r="J216" s="320"/>
      <c r="K216" s="321"/>
    </row>
  </sheetData>
  <sheetProtection algorithmName="SHA-512" hashValue="Ta259OC5rtslZX+9EO7d4ab81DyrqFwxdgHPhDOxlKT1/3Zff8R7JiC2R7wxtHzAvASgGRQl6Dflt+FVWrTdcQ==" saltValue="t7fo0nk3lGAcl8Wnk9ZUVw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07-2017 - D.1.4.3.-VYTÁPĚ...</vt:lpstr>
      <vt:lpstr>Pokyny pro vyplnění</vt:lpstr>
      <vt:lpstr>'07-2017 - D.1.4.3.-VYTÁPĚ...'!Názvy_tisku</vt:lpstr>
      <vt:lpstr>'Rekapitulace stavby'!Názvy_tisku</vt:lpstr>
      <vt:lpstr>'07-2017 - D.1.4.3.-VYTÁPĚ...'!Oblast_tisku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spravce-PC\spravce</dc:creator>
  <cp:lastModifiedBy>spravce</cp:lastModifiedBy>
  <dcterms:created xsi:type="dcterms:W3CDTF">2017-07-05T12:38:06Z</dcterms:created>
  <dcterms:modified xsi:type="dcterms:W3CDTF">2017-07-05T12:38:12Z</dcterms:modified>
</cp:coreProperties>
</file>